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PTIEMBRE " sheetId="1" r:id="rId4"/>
    <sheet state="visible" name="OCTUBRE 2025" sheetId="2" r:id="rId5"/>
    <sheet state="visible" name="Hoja2" sheetId="3" r:id="rId6"/>
    <sheet state="visible" name="Hoja3" sheetId="4" r:id="rId7"/>
  </sheets>
  <definedNames/>
  <calcPr/>
  <extLst>
    <ext uri="GoogleSheetsCustomDataVersion2">
      <go:sheetsCustomData xmlns:go="http://customooxmlschemas.google.com/" r:id="rId8" roundtripDataChecksum="21UApPclWglMRaOlnQFvC5IIKz9f4NDqRcYiDgYLdMo="/>
    </ext>
  </extLst>
</workbook>
</file>

<file path=xl/sharedStrings.xml><?xml version="1.0" encoding="utf-8"?>
<sst xmlns="http://schemas.openxmlformats.org/spreadsheetml/2006/main" count="224" uniqueCount="113">
  <si>
    <t>MINISTERIO DE SALUD PUBLICA</t>
  </si>
  <si>
    <t>CORPORACION  DEL  ACUEDUCTOS  Y  ALCANTARILLADO DE  SANTIAGO</t>
  </si>
  <si>
    <t>Año 2025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</si>
  <si>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</si>
  <si>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</si>
  <si>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</si>
  <si>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</si>
  <si>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</si>
  <si>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</si>
  <si>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</si>
  <si>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</si>
  <si>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</si>
  <si>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</si>
  <si>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</si>
  <si>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</si>
  <si>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</si>
  <si>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</si>
  <si>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</si>
  <si>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</si>
  <si>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</si>
  <si>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</si>
  <si>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</si>
  <si>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</si>
  <si>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</si>
  <si>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</si>
  <si>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</si>
  <si>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</si>
  <si>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</si>
  <si>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</si>
  <si>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</si>
  <si>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</si>
  <si>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</si>
  <si>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</si>
  <si>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</si>
  <si>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</si>
  <si>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</si>
  <si>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</si>
  <si>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</si>
  <si>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</si>
  <si>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</si>
  <si>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</si>
  <si>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</si>
  <si>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</si>
  <si>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</si>
  <si>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</si>
  <si>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</si>
  <si>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 QUE  SE  ASIGNARÁN  DURANTE  EL  EJERCICIO 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</si>
  <si>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</si>
  <si>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</si>
  <si>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</si>
  <si>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</si>
  <si>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</si>
  <si>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</si>
  <si>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</si>
  <si>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</si>
  <si>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</si>
  <si>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</si>
  <si>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</si>
  <si>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</si>
  <si>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</si>
  <si>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</si>
  <si>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</si>
  <si>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</si>
  <si>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</si>
  <si>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</si>
  <si>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</si>
  <si>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</si>
  <si>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</si>
  <si>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</si>
  <si>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</si>
  <si>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</si>
  <si>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</si>
  <si>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</si>
  <si>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</si>
  <si>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</si>
  <si>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</si>
  <si>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</si>
  <si>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</si>
  <si>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</si>
  <si>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</si>
  <si>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</si>
  <si>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</si>
  <si>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</si>
  <si>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</si>
  <si>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</si>
  <si>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</si>
  <si>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</si>
  <si>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</si>
  <si>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</si>
  <si>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</si>
  <si>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</si>
  <si>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</si>
  <si>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</si>
  <si>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</si>
  <si>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</si>
  <si>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</si>
  <si>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 xml:space="preserve"> </t>
  </si>
  <si>
    <t>_______________________________</t>
  </si>
  <si>
    <t>_____________________________</t>
  </si>
  <si>
    <t>Licda.  Mary Leidy Acevedo</t>
  </si>
  <si>
    <t>Ing.  Andrés Cueto</t>
  </si>
  <si>
    <t>Encargada Depto.  Presupuesto</t>
  </si>
  <si>
    <t>Director General de CORAASAN</t>
  </si>
  <si>
    <t>NOTA:   ESTOS DATOS SON PREELIMINARES Y PUEDEN SER MODIFICADOS</t>
  </si>
  <si>
    <t xml:space="preserve">           EL MONTO EN EL PRESEPUESTO MODIFICADO CORRESPONDE  A LA ADICCION DE SALDO DEL AÑO ANTERIOR</t>
  </si>
  <si>
    <r>
      <rPr>
        <rFont val="Calibri"/>
        <b/>
        <color theme="1"/>
        <sz val="11.0"/>
      </rPr>
      <t>Fuente:</t>
    </r>
    <r>
      <rPr>
        <rFont val="Calibri"/>
        <color theme="1"/>
        <sz val="11.0"/>
      </rPr>
      <t xml:space="preserve"> SIGEF</t>
    </r>
  </si>
  <si>
    <r>
      <rPr>
        <rFont val="Calibri"/>
        <b/>
        <color theme="1"/>
        <sz val="11.0"/>
      </rPr>
      <t>Presupuesto aprobado:</t>
    </r>
    <r>
      <rPr>
        <rFont val="Calibri"/>
        <color theme="1"/>
        <sz val="11.0"/>
      </rPr>
      <t xml:space="preserve"> Se refiere al presupuesto aprobado en la Ley de Presupuesto General del Estado.</t>
    </r>
  </si>
  <si>
    <r>
      <rPr>
        <rFont val="Calibri"/>
        <b/>
        <color theme="1"/>
        <sz val="11.0"/>
      </rPr>
      <t>Presupuesto modificado:</t>
    </r>
    <r>
      <rPr>
        <rFont val="Calibri"/>
        <color theme="1"/>
        <sz val="11.0"/>
      </rPr>
      <t xml:space="preserve">  Se refiere al presupuesto aprobado en caso de que el Congreso Nacional apruebe un presupuesto complementario. </t>
    </r>
  </si>
  <si>
    <r>
      <rPr>
        <rFont val="Calibri"/>
        <b/>
        <color theme="1"/>
        <sz val="11.0"/>
      </rPr>
      <t>Total devengado:</t>
    </r>
    <r>
      <rPr>
        <rFont val="Calibri"/>
        <color theme="1"/>
        <sz val="11.0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</si>
  <si>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rFont val="Calibri"/>
        <b/>
        <color theme="1"/>
        <sz val="11.0"/>
      </rPr>
      <t>Fuente:</t>
    </r>
    <r>
      <rPr>
        <rFont val="Calibri"/>
        <color theme="1"/>
        <sz val="11.0"/>
      </rPr>
      <t xml:space="preserve"> SIGEF</t>
    </r>
  </si>
  <si>
    <r>
      <rPr>
        <rFont val="Calibri"/>
        <b/>
        <color theme="1"/>
        <sz val="11.0"/>
      </rPr>
      <t>Presupuesto aprobado:</t>
    </r>
    <r>
      <rPr>
        <rFont val="Calibri"/>
        <color theme="1"/>
        <sz val="11.0"/>
      </rPr>
      <t xml:space="preserve"> Se refiere al presupuesto aprobado en la Ley de Presupuesto General del Estado.</t>
    </r>
  </si>
  <si>
    <r>
      <rPr>
        <rFont val="Calibri"/>
        <b/>
        <color theme="1"/>
        <sz val="11.0"/>
      </rPr>
      <t>Presupuesto modificado:</t>
    </r>
    <r>
      <rPr>
        <rFont val="Calibri"/>
        <color theme="1"/>
        <sz val="11.0"/>
      </rPr>
      <t xml:space="preserve">  Se refiere al presupuesto aprobado en caso de que el Congreso Nacional apruebe un presupuesto complementario. </t>
    </r>
  </si>
  <si>
    <r>
      <rPr>
        <rFont val="Calibri"/>
        <b/>
        <color theme="1"/>
        <sz val="11.0"/>
      </rPr>
      <t>Total devengado:</t>
    </r>
    <r>
      <rPr>
        <rFont val="Calibri"/>
        <color theme="1"/>
        <sz val="11.0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</si>
</sst>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;[Red]#,##0.00"/>
    <numFmt numFmtId="165" formatCode="#,##0.00_ ;[Red]\-#,##0.00\ "/>
    <numFmt numFmtId="166" formatCode="_(* #,##0.0_);_(* \(#,##0.0\);_(* &quot;-&quot;??_);_(@_)"/>
    <numFmt numFmtId="167" formatCode="_(* #,##0.00_);_(* \(#,##0.00\);_(* &quot;-&quot;??_);_(@_)"/>
  </numFmts>
  <fonts count="10">
    <font>
      <sz val="11.0"/>
      <color theme="1"/>
      <name val="Calibri"/>
      <scheme val="minor"/>
    </font>
    <font>
      <sz val="11.0"/>
      <color theme="1"/>
      <name val="Calibri"/>
    </font>
    <font>
      <b/>
      <sz val="14.0"/>
      <color theme="1"/>
      <name val="Arial"/>
    </font>
    <font>
      <b/>
      <sz val="14.0"/>
      <color rgb="FF000000"/>
      <name val="Arial"/>
    </font>
    <font>
      <b/>
      <sz val="11.0"/>
      <color theme="0"/>
      <name val="Calibri"/>
    </font>
    <font>
      <b/>
      <sz val="11.0"/>
      <color theme="1"/>
      <name val="Calibri"/>
    </font>
    <font>
      <sz val="10.0"/>
      <color theme="1"/>
      <name val="Arial"/>
    </font>
    <font>
      <b/>
      <sz val="10.0"/>
      <color theme="1"/>
      <name val="Arial"/>
    </font>
    <font>
      <b/>
      <sz val="8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</fills>
  <borders count="14">
    <border/>
    <border>
      <left style="thin">
        <color theme="0"/>
      </left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/>
      <right style="thin">
        <color theme="0"/>
      </right>
      <top style="thin">
        <color theme="0"/>
      </top>
      <bottom style="thin">
        <color theme="0"/>
      </bottom>
    </border>
    <border>
      <bottom style="thin">
        <color rgb="FF95B3D7"/>
      </bottom>
    </border>
    <border>
      <left/>
      <right/>
      <top/>
      <bottom style="thin">
        <color rgb="FF95B3D7"/>
      </bottom>
    </border>
    <border>
      <left/>
      <right/>
      <top style="thin">
        <color rgb="FF95B3D7"/>
      </top>
      <bottom/>
    </border>
    <border>
      <left/>
      <right/>
      <top/>
      <bottom/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0" fillId="0" fontId="1" numFmtId="40" xfId="0" applyFont="1" applyNumberFormat="1"/>
    <xf borderId="0" fillId="0" fontId="2" numFmtId="0" xfId="0" applyAlignment="1" applyFont="1">
      <alignment horizontal="center"/>
    </xf>
    <xf borderId="1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readingOrder="1" shrinkToFit="0" vertical="top" wrapText="1"/>
    </xf>
    <xf borderId="0" fillId="0" fontId="3" numFmtId="0" xfId="0" applyAlignment="1" applyFont="1">
      <alignment horizontal="center" readingOrder="1" shrinkToFit="0" vertical="top" wrapText="1"/>
    </xf>
    <xf borderId="0" fillId="0" fontId="1" numFmtId="164" xfId="0" applyFont="1" applyNumberFormat="1"/>
    <xf borderId="0" fillId="0" fontId="1" numFmtId="9" xfId="0" applyFont="1" applyNumberFormat="1"/>
    <xf borderId="2" fillId="2" fontId="4" numFmtId="0" xfId="0" applyAlignment="1" applyBorder="1" applyFill="1" applyFont="1">
      <alignment horizontal="left" vertical="center"/>
    </xf>
    <xf borderId="2" fillId="2" fontId="4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vertical="center"/>
    </xf>
    <xf borderId="3" fillId="2" fontId="4" numFmtId="0" xfId="0" applyAlignment="1" applyBorder="1" applyFont="1">
      <alignment horizontal="center" vertical="center"/>
    </xf>
    <xf borderId="2" fillId="2" fontId="4" numFmtId="40" xfId="0" applyAlignment="1" applyBorder="1" applyFont="1" applyNumberFormat="1">
      <alignment horizontal="center" vertical="center"/>
    </xf>
    <xf borderId="4" fillId="0" fontId="5" numFmtId="0" xfId="0" applyAlignment="1" applyBorder="1" applyFont="1">
      <alignment horizontal="left"/>
    </xf>
    <xf borderId="4" fillId="0" fontId="5" numFmtId="40" xfId="0" applyBorder="1" applyFont="1" applyNumberFormat="1"/>
    <xf borderId="5" fillId="3" fontId="5" numFmtId="40" xfId="0" applyBorder="1" applyFill="1" applyFont="1" applyNumberFormat="1"/>
    <xf borderId="0" fillId="0" fontId="5" numFmtId="40" xfId="0" applyFont="1" applyNumberFormat="1"/>
    <xf borderId="0" fillId="0" fontId="5" numFmtId="165" xfId="0" applyFont="1" applyNumberFormat="1"/>
    <xf borderId="0" fillId="0" fontId="5" numFmtId="0" xfId="0" applyAlignment="1" applyFont="1">
      <alignment horizontal="left"/>
    </xf>
    <xf borderId="0" fillId="0" fontId="1" numFmtId="0" xfId="0" applyAlignment="1" applyFont="1">
      <alignment horizontal="left"/>
    </xf>
    <xf borderId="0" fillId="0" fontId="1" numFmtId="4" xfId="0" applyFont="1" applyNumberFormat="1"/>
    <xf borderId="0" fillId="0" fontId="6" numFmtId="4" xfId="0" applyFont="1" applyNumberFormat="1"/>
    <xf borderId="0" fillId="0" fontId="1" numFmtId="0" xfId="0" applyAlignment="1" applyFont="1">
      <alignment horizontal="left" shrinkToFit="0" wrapText="1"/>
    </xf>
    <xf borderId="0" fillId="0" fontId="6" numFmtId="165" xfId="0" applyFont="1" applyNumberFormat="1"/>
    <xf borderId="0" fillId="0" fontId="1" numFmtId="0" xfId="0" applyAlignment="1" applyFont="1">
      <alignment horizontal="left" shrinkToFit="0" vertical="top" wrapText="1"/>
    </xf>
    <xf borderId="0" fillId="0" fontId="1" numFmtId="165" xfId="0" applyFont="1" applyNumberFormat="1"/>
    <xf borderId="4" fillId="0" fontId="5" numFmtId="166" xfId="0" applyBorder="1" applyFont="1" applyNumberFormat="1"/>
    <xf borderId="0" fillId="0" fontId="5" numFmtId="4" xfId="0" applyFont="1" applyNumberFormat="1"/>
    <xf borderId="6" fillId="2" fontId="4" numFmtId="0" xfId="0" applyAlignment="1" applyBorder="1" applyFont="1">
      <alignment vertical="center"/>
    </xf>
    <xf borderId="7" fillId="2" fontId="5" numFmtId="165" xfId="0" applyBorder="1" applyFont="1" applyNumberFormat="1"/>
    <xf borderId="0" fillId="0" fontId="1" numFmtId="167" xfId="0" applyFont="1" applyNumberFormat="1"/>
    <xf borderId="0" fillId="0" fontId="7" numFmtId="0" xfId="0" applyFont="1"/>
    <xf borderId="0" fillId="0" fontId="7" numFmtId="165" xfId="0" applyFont="1" applyNumberFormat="1"/>
    <xf borderId="0" fillId="0" fontId="1" numFmtId="4" xfId="0" applyAlignment="1" applyFont="1" applyNumberFormat="1">
      <alignment horizontal="right"/>
    </xf>
    <xf borderId="0" fillId="0" fontId="1" numFmtId="40" xfId="0" applyAlignment="1" applyFont="1" applyNumberFormat="1">
      <alignment horizontal="center"/>
    </xf>
    <xf borderId="0" fillId="0" fontId="1" numFmtId="0" xfId="0" applyAlignment="1" applyFont="1">
      <alignment horizontal="right"/>
    </xf>
    <xf borderId="0" fillId="0" fontId="7" numFmtId="4" xfId="0" applyAlignment="1" applyFont="1" applyNumberFormat="1">
      <alignment horizontal="center"/>
    </xf>
    <xf borderId="0" fillId="0" fontId="7" numFmtId="4" xfId="0" applyFont="1" applyNumberFormat="1"/>
    <xf borderId="0" fillId="0" fontId="8" numFmtId="0" xfId="0" applyAlignment="1" applyFont="1">
      <alignment horizontal="left"/>
    </xf>
    <xf borderId="0" fillId="0" fontId="8" numFmtId="0" xfId="0" applyFont="1"/>
    <xf borderId="8" fillId="0" fontId="1" numFmtId="0" xfId="0" applyAlignment="1" applyBorder="1" applyFont="1">
      <alignment vertical="center"/>
    </xf>
    <xf borderId="9" fillId="0" fontId="9" numFmtId="0" xfId="0" applyBorder="1" applyFont="1"/>
    <xf borderId="10" fillId="0" fontId="1" numFmtId="0" xfId="0" applyAlignment="1" applyBorder="1" applyFont="1">
      <alignment vertical="center"/>
    </xf>
    <xf borderId="11" fillId="0" fontId="9" numFmtId="0" xfId="0" applyBorder="1" applyFont="1"/>
    <xf borderId="10" fillId="0" fontId="1" numFmtId="0" xfId="0" applyAlignment="1" applyBorder="1" applyFont="1">
      <alignment shrinkToFit="0" wrapText="1"/>
    </xf>
    <xf borderId="12" fillId="0" fontId="1" numFmtId="0" xfId="0" applyAlignment="1" applyBorder="1" applyFont="1">
      <alignment shrinkToFit="0" vertical="top" wrapText="1"/>
    </xf>
    <xf borderId="13" fillId="0" fontId="9" numFmtId="0" xfId="0" applyBorder="1" applyFont="1"/>
    <xf borderId="0" fillId="0" fontId="6" numFmtId="4" xfId="0" applyAlignment="1" applyFont="1" applyNumberFormat="1">
      <alignment readingOrder="0"/>
    </xf>
    <xf borderId="0" fillId="0" fontId="1" numFmtId="4" xfId="0" applyAlignment="1" applyFont="1" applyNumberFormat="1">
      <alignment readingOrder="0"/>
    </xf>
    <xf borderId="0" fillId="0" fontId="6" numFmtId="165" xfId="0" applyAlignment="1" applyFont="1" applyNumberFormat="1">
      <alignment readingOrder="0"/>
    </xf>
    <xf borderId="0" fillId="0" fontId="1" numFmtId="40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1466850" cy="914400"/>
    <xdr:pic>
      <xdr:nvPicPr>
        <xdr:cNvPr descr="Ministerio de Salud cuenta con 500 mil pruebas de antígenos para detección  temprana de coronavirus - Ministerio de Salud Pública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276225</xdr:colOff>
      <xdr:row>1</xdr:row>
      <xdr:rowOff>123825</xdr:rowOff>
    </xdr:from>
    <xdr:ext cx="1009650" cy="800100"/>
    <xdr:pic>
      <xdr:nvPicPr>
        <xdr:cNvPr descr="logo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1466850" cy="914400"/>
    <xdr:pic>
      <xdr:nvPicPr>
        <xdr:cNvPr descr="Ministerio de Salud cuenta con 500 mil pruebas de antígenos para detección  temprana de coronavirus - Ministerio de Salud Pública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276225</xdr:colOff>
      <xdr:row>1</xdr:row>
      <xdr:rowOff>123825</xdr:rowOff>
    </xdr:from>
    <xdr:ext cx="1009650" cy="800100"/>
    <xdr:pic>
      <xdr:nvPicPr>
        <xdr:cNvPr descr="logo"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1.0"/>
    <col customWidth="1" min="2" max="2" width="27.86"/>
    <col customWidth="1" min="3" max="3" width="15.86"/>
    <col customWidth="1" min="4" max="4" width="18.29"/>
    <col customWidth="1" min="5" max="5" width="19.0"/>
    <col customWidth="1" min="6" max="14" width="15.57"/>
    <col customWidth="1" min="15" max="15" width="13.71"/>
    <col customWidth="1" min="16" max="16" width="19.0"/>
    <col customWidth="1" min="17" max="17" width="16.57"/>
    <col customWidth="1" min="18" max="26" width="10.71"/>
  </cols>
  <sheetData>
    <row r="1" ht="14.25" customHeight="1">
      <c r="L1" s="1"/>
      <c r="N1" s="1"/>
    </row>
    <row r="2" ht="14.25" customHeight="1">
      <c r="L2" s="1"/>
      <c r="N2" s="1"/>
    </row>
    <row r="3" ht="24.0" customHeight="1">
      <c r="A3" s="2" t="s">
        <v>0</v>
      </c>
    </row>
    <row r="4" ht="21.0" customHeight="1">
      <c r="A4" s="2" t="s">
        <v>1</v>
      </c>
    </row>
    <row r="5" ht="14.25" customHeight="1">
      <c r="A5" s="3" t="s">
        <v>2</v>
      </c>
    </row>
    <row r="6" ht="24.0" customHeight="1">
      <c r="A6" s="4" t="s">
        <v>3</v>
      </c>
    </row>
    <row r="7" ht="18.0" customHeight="1">
      <c r="A7" s="5" t="s">
        <v>4</v>
      </c>
    </row>
    <row r="8" ht="14.25" customHeight="1">
      <c r="C8" s="6">
        <f>D84+E84+F84+G84+H84+I84+J84+K84+L84</f>
        <v>3128912996</v>
      </c>
      <c r="D8" s="7">
        <f>+C8/B10</f>
        <v>0.6661788362</v>
      </c>
      <c r="L8" s="1"/>
      <c r="N8" s="1">
        <f>+P10/B10</f>
        <v>0.643721545</v>
      </c>
    </row>
    <row r="9">
      <c r="A9" s="8" t="s">
        <v>5</v>
      </c>
      <c r="B9" s="9" t="s">
        <v>6</v>
      </c>
      <c r="C9" s="9" t="s">
        <v>7</v>
      </c>
      <c r="D9" s="10" t="s">
        <v>8</v>
      </c>
      <c r="E9" s="10" t="s">
        <v>9</v>
      </c>
      <c r="F9" s="10" t="s">
        <v>10</v>
      </c>
      <c r="G9" s="10" t="s">
        <v>11</v>
      </c>
      <c r="H9" s="11" t="s">
        <v>12</v>
      </c>
      <c r="I9" s="10" t="s">
        <v>13</v>
      </c>
      <c r="J9" s="11" t="s">
        <v>14</v>
      </c>
      <c r="K9" s="10" t="s">
        <v>15</v>
      </c>
      <c r="L9" s="12" t="s">
        <v>16</v>
      </c>
      <c r="M9" s="10" t="s">
        <v>17</v>
      </c>
      <c r="N9" s="12" t="s">
        <v>18</v>
      </c>
      <c r="O9" s="11" t="s">
        <v>19</v>
      </c>
      <c r="P9" s="10" t="s">
        <v>20</v>
      </c>
    </row>
    <row r="10" ht="14.25" customHeight="1">
      <c r="A10" s="13" t="s">
        <v>21</v>
      </c>
      <c r="B10" s="14">
        <f t="shared" ref="B10:M10" si="1">SUM(B11+B17+B27+B37+B46+B53+B63+B68+B71)</f>
        <v>4696806362</v>
      </c>
      <c r="C10" s="14">
        <f t="shared" si="1"/>
        <v>0</v>
      </c>
      <c r="D10" s="15">
        <f t="shared" si="1"/>
        <v>145182543</v>
      </c>
      <c r="E10" s="14">
        <f t="shared" si="1"/>
        <v>330061651.4</v>
      </c>
      <c r="F10" s="14">
        <f t="shared" si="1"/>
        <v>315739887.3</v>
      </c>
      <c r="G10" s="14">
        <f t="shared" si="1"/>
        <v>290835782.6</v>
      </c>
      <c r="H10" s="14">
        <f t="shared" si="1"/>
        <v>445328167.2</v>
      </c>
      <c r="I10" s="14">
        <f t="shared" si="1"/>
        <v>509544496</v>
      </c>
      <c r="J10" s="14">
        <f t="shared" si="1"/>
        <v>311194545.5</v>
      </c>
      <c r="K10" s="14">
        <f t="shared" si="1"/>
        <v>289456988.4</v>
      </c>
      <c r="L10" s="14">
        <f t="shared" si="1"/>
        <v>386091386.4</v>
      </c>
      <c r="M10" s="14">
        <f t="shared" si="1"/>
        <v>0</v>
      </c>
      <c r="N10" s="16">
        <f t="shared" ref="N10:O10" si="2">+N11+N17+N27+N37+N46+N53+N63+N68+N71</f>
        <v>0</v>
      </c>
      <c r="O10" s="16">
        <f t="shared" si="2"/>
        <v>0</v>
      </c>
      <c r="P10" s="17">
        <f t="shared" ref="P10:P83" si="4">SUM(D10:O10)</f>
        <v>3023435448</v>
      </c>
    </row>
    <row r="11" ht="14.25" customHeight="1">
      <c r="A11" s="18" t="s">
        <v>22</v>
      </c>
      <c r="B11" s="17">
        <f t="shared" ref="B11:O11" si="3">SUM(B12:B16)</f>
        <v>1788641849</v>
      </c>
      <c r="C11" s="17">
        <f t="shared" si="3"/>
        <v>0</v>
      </c>
      <c r="D11" s="17">
        <f t="shared" si="3"/>
        <v>132551818</v>
      </c>
      <c r="E11" s="17">
        <f t="shared" si="3"/>
        <v>160546917</v>
      </c>
      <c r="F11" s="17">
        <f t="shared" si="3"/>
        <v>141334574</v>
      </c>
      <c r="G11" s="17">
        <f t="shared" si="3"/>
        <v>137463441</v>
      </c>
      <c r="H11" s="17">
        <f t="shared" si="3"/>
        <v>143592558.4</v>
      </c>
      <c r="I11" s="17">
        <f t="shared" si="3"/>
        <v>136170626.5</v>
      </c>
      <c r="J11" s="17">
        <f t="shared" si="3"/>
        <v>143844687.8</v>
      </c>
      <c r="K11" s="17">
        <f t="shared" si="3"/>
        <v>141933894</v>
      </c>
      <c r="L11" s="17">
        <f t="shared" si="3"/>
        <v>135754485</v>
      </c>
      <c r="M11" s="17">
        <f t="shared" si="3"/>
        <v>0</v>
      </c>
      <c r="N11" s="17">
        <f t="shared" si="3"/>
        <v>0</v>
      </c>
      <c r="O11" s="17">
        <f t="shared" si="3"/>
        <v>0</v>
      </c>
      <c r="P11" s="17">
        <f t="shared" si="4"/>
        <v>1273193002</v>
      </c>
    </row>
    <row r="12" ht="14.25" customHeight="1">
      <c r="A12" s="19" t="s">
        <v>23</v>
      </c>
      <c r="B12" s="20">
        <v>1.505499666E9</v>
      </c>
      <c r="C12" s="20"/>
      <c r="D12" s="20">
        <v>1.079467E8</v>
      </c>
      <c r="E12" s="20">
        <v>1.37300103E8</v>
      </c>
      <c r="F12" s="20">
        <v>1.17954202E8</v>
      </c>
      <c r="G12" s="20">
        <v>1.15347568E8</v>
      </c>
      <c r="H12" s="20">
        <v>1.1507560555E8</v>
      </c>
      <c r="I12" s="20">
        <v>1.1344102747E8</v>
      </c>
      <c r="J12" s="20">
        <v>1.2520961918E8</v>
      </c>
      <c r="K12" s="21">
        <v>1.1053901E8</v>
      </c>
      <c r="L12" s="21">
        <v>1.14157087E8</v>
      </c>
      <c r="M12" s="21"/>
      <c r="N12" s="21"/>
      <c r="O12" s="21"/>
      <c r="P12" s="17">
        <f t="shared" si="4"/>
        <v>1056970922</v>
      </c>
    </row>
    <row r="13" ht="14.25" customHeight="1">
      <c r="A13" s="19" t="s">
        <v>24</v>
      </c>
      <c r="B13" s="20">
        <v>9.0623989E7</v>
      </c>
      <c r="C13" s="20"/>
      <c r="D13" s="20">
        <v>9269089.0</v>
      </c>
      <c r="E13" s="20">
        <v>7509093.0</v>
      </c>
      <c r="F13" s="20">
        <v>8192705.0</v>
      </c>
      <c r="G13" s="20">
        <v>6963976.0</v>
      </c>
      <c r="H13" s="20">
        <v>7534576.88</v>
      </c>
      <c r="I13" s="20">
        <v>7791616.0</v>
      </c>
      <c r="J13" s="20">
        <v>2885399.6</v>
      </c>
      <c r="K13" s="21">
        <v>7191371.0</v>
      </c>
      <c r="L13" s="21">
        <v>5168401.0</v>
      </c>
      <c r="M13" s="21"/>
      <c r="N13" s="21"/>
      <c r="O13" s="21"/>
      <c r="P13" s="17">
        <f t="shared" si="4"/>
        <v>62506227.48</v>
      </c>
    </row>
    <row r="14" ht="14.25" customHeight="1">
      <c r="A14" s="19" t="s">
        <v>25</v>
      </c>
      <c r="B14" s="20">
        <v>76114.0</v>
      </c>
      <c r="C14" s="20"/>
      <c r="D14" s="20">
        <v>733192.0</v>
      </c>
      <c r="E14" s="20">
        <v>675424.0</v>
      </c>
      <c r="F14" s="20">
        <v>685827.0</v>
      </c>
      <c r="G14" s="20">
        <v>734266.0</v>
      </c>
      <c r="H14" s="20">
        <v>765424.0</v>
      </c>
      <c r="I14" s="21">
        <v>768244.0</v>
      </c>
      <c r="J14" s="20">
        <v>735384.0</v>
      </c>
      <c r="K14" s="21">
        <v>735531.0</v>
      </c>
      <c r="L14" s="21">
        <v>760551.0</v>
      </c>
      <c r="M14" s="21"/>
      <c r="N14" s="21"/>
      <c r="O14" s="21"/>
      <c r="P14" s="17">
        <f t="shared" si="4"/>
        <v>6593843</v>
      </c>
    </row>
    <row r="15" ht="14.25" customHeight="1">
      <c r="A15" s="19" t="s">
        <v>26</v>
      </c>
      <c r="B15" s="20">
        <v>1.5E7</v>
      </c>
      <c r="C15" s="20"/>
      <c r="D15" s="20">
        <v>0.0</v>
      </c>
      <c r="E15" s="21">
        <v>630000.0</v>
      </c>
      <c r="F15" s="21">
        <v>0.0</v>
      </c>
      <c r="G15" s="21">
        <v>0.0</v>
      </c>
      <c r="H15" s="21">
        <v>5625000.0</v>
      </c>
      <c r="I15" s="21">
        <v>0.0</v>
      </c>
      <c r="J15" s="21">
        <v>0.0</v>
      </c>
      <c r="K15" s="21">
        <v>8216690.0</v>
      </c>
      <c r="L15" s="21">
        <v>0.0</v>
      </c>
      <c r="M15" s="21"/>
      <c r="N15" s="21"/>
      <c r="O15" s="21"/>
      <c r="P15" s="17">
        <f t="shared" si="4"/>
        <v>14471690</v>
      </c>
    </row>
    <row r="16" ht="14.25" customHeight="1">
      <c r="A16" s="19" t="s">
        <v>27</v>
      </c>
      <c r="B16" s="20">
        <v>1.7744208E8</v>
      </c>
      <c r="C16" s="20"/>
      <c r="D16" s="20">
        <v>1.4602837E7</v>
      </c>
      <c r="E16" s="20">
        <v>1.4432297E7</v>
      </c>
      <c r="F16" s="20">
        <v>1.450184E7</v>
      </c>
      <c r="G16" s="20">
        <v>1.4417631E7</v>
      </c>
      <c r="H16" s="20">
        <v>1.4591952E7</v>
      </c>
      <c r="I16" s="20">
        <v>1.4169739E7</v>
      </c>
      <c r="J16" s="20">
        <v>1.5014285E7</v>
      </c>
      <c r="K16" s="21">
        <v>1.5251292E7</v>
      </c>
      <c r="L16" s="21">
        <v>1.5668446E7</v>
      </c>
      <c r="M16" s="21"/>
      <c r="N16" s="21"/>
      <c r="O16" s="21"/>
      <c r="P16" s="17">
        <f t="shared" si="4"/>
        <v>132650319</v>
      </c>
    </row>
    <row r="17" ht="14.25" customHeight="1">
      <c r="A17" s="18" t="s">
        <v>28</v>
      </c>
      <c r="B17" s="17">
        <f t="shared" ref="B17:O17" si="5">SUM(B18:B26)</f>
        <v>1314434350</v>
      </c>
      <c r="C17" s="17">
        <f t="shared" si="5"/>
        <v>0</v>
      </c>
      <c r="D17" s="17">
        <f t="shared" si="5"/>
        <v>5911689</v>
      </c>
      <c r="E17" s="17">
        <f t="shared" si="5"/>
        <v>121046655.7</v>
      </c>
      <c r="F17" s="17">
        <f t="shared" si="5"/>
        <v>65269568.01</v>
      </c>
      <c r="G17" s="17">
        <f t="shared" si="5"/>
        <v>111087494.9</v>
      </c>
      <c r="H17" s="17">
        <f t="shared" si="5"/>
        <v>84670173.99</v>
      </c>
      <c r="I17" s="17">
        <f t="shared" si="5"/>
        <v>80571855.76</v>
      </c>
      <c r="J17" s="17">
        <f t="shared" si="5"/>
        <v>87108120.81</v>
      </c>
      <c r="K17" s="17">
        <f t="shared" si="5"/>
        <v>93713425.51</v>
      </c>
      <c r="L17" s="17">
        <f t="shared" si="5"/>
        <v>122568760</v>
      </c>
      <c r="M17" s="17">
        <f t="shared" si="5"/>
        <v>0</v>
      </c>
      <c r="N17" s="17">
        <f t="shared" si="5"/>
        <v>0</v>
      </c>
      <c r="O17" s="17">
        <f t="shared" si="5"/>
        <v>0</v>
      </c>
      <c r="P17" s="17">
        <f t="shared" si="4"/>
        <v>771947743.7</v>
      </c>
    </row>
    <row r="18" ht="14.25" customHeight="1">
      <c r="A18" s="19" t="s">
        <v>29</v>
      </c>
      <c r="B18" s="20">
        <v>8.81035387E8</v>
      </c>
      <c r="C18" s="20"/>
      <c r="D18" s="20">
        <v>1225.0</v>
      </c>
      <c r="E18" s="20">
        <v>1.1949660772E8</v>
      </c>
      <c r="F18" s="20">
        <v>5.368231658E7</v>
      </c>
      <c r="G18" s="20">
        <v>8.397576186E7</v>
      </c>
      <c r="H18" s="20">
        <v>6.585806667E7</v>
      </c>
      <c r="I18" s="20">
        <v>5.978792047E7</v>
      </c>
      <c r="J18" s="20">
        <v>6.978928889E7</v>
      </c>
      <c r="K18" s="21">
        <v>6.848506734E7</v>
      </c>
      <c r="L18" s="21">
        <v>6.998991508E7</v>
      </c>
      <c r="M18" s="21"/>
      <c r="N18" s="21"/>
      <c r="O18" s="21"/>
      <c r="P18" s="17">
        <f t="shared" si="4"/>
        <v>591066169.6</v>
      </c>
    </row>
    <row r="19" ht="14.25" customHeight="1">
      <c r="A19" s="19" t="s">
        <v>30</v>
      </c>
      <c r="B19" s="20">
        <v>2.1169886E7</v>
      </c>
      <c r="C19" s="19"/>
      <c r="D19" s="20">
        <v>0.0</v>
      </c>
      <c r="E19" s="20">
        <v>59000.0</v>
      </c>
      <c r="F19" s="20">
        <v>557100.0</v>
      </c>
      <c r="G19" s="20">
        <v>212400.0</v>
      </c>
      <c r="H19" s="20">
        <v>820400.0</v>
      </c>
      <c r="I19" s="20">
        <v>1527831.21</v>
      </c>
      <c r="J19" s="20">
        <v>236000.0</v>
      </c>
      <c r="K19" s="21">
        <v>6305877.11</v>
      </c>
      <c r="L19" s="21">
        <v>6878179.99</v>
      </c>
      <c r="M19" s="21"/>
      <c r="N19" s="21"/>
      <c r="O19" s="21"/>
      <c r="P19" s="17">
        <f t="shared" si="4"/>
        <v>16596788.31</v>
      </c>
    </row>
    <row r="20" ht="14.25" customHeight="1">
      <c r="A20" s="19" t="s">
        <v>31</v>
      </c>
      <c r="B20" s="20">
        <v>3365071.0</v>
      </c>
      <c r="C20" s="19"/>
      <c r="D20" s="20">
        <v>27450.0</v>
      </c>
      <c r="E20" s="20">
        <v>0.0</v>
      </c>
      <c r="F20" s="20">
        <v>30850.0</v>
      </c>
      <c r="G20" s="20">
        <v>3500.0</v>
      </c>
      <c r="H20" s="20">
        <v>123816.0</v>
      </c>
      <c r="I20" s="20">
        <v>204943.72</v>
      </c>
      <c r="J20" s="20">
        <v>45828.0</v>
      </c>
      <c r="K20" s="21">
        <v>0.0</v>
      </c>
      <c r="L20" s="21">
        <v>13650.0</v>
      </c>
      <c r="M20" s="21"/>
      <c r="N20" s="21"/>
      <c r="O20" s="21"/>
      <c r="P20" s="17">
        <f t="shared" si="4"/>
        <v>450037.72</v>
      </c>
    </row>
    <row r="21" ht="14.25" customHeight="1">
      <c r="A21" s="19" t="s">
        <v>32</v>
      </c>
      <c r="B21" s="20">
        <v>2.8938326E7</v>
      </c>
      <c r="C21" s="19"/>
      <c r="D21" s="20">
        <v>13600.0</v>
      </c>
      <c r="E21" s="20">
        <v>0.0</v>
      </c>
      <c r="F21" s="20">
        <v>4233.0</v>
      </c>
      <c r="G21" s="20">
        <v>2663400.0</v>
      </c>
      <c r="H21" s="20">
        <v>1100.0</v>
      </c>
      <c r="I21" s="20">
        <v>6300.0</v>
      </c>
      <c r="J21" s="20">
        <v>213386.0</v>
      </c>
      <c r="K21" s="21">
        <v>1366982.0</v>
      </c>
      <c r="L21" s="21">
        <v>5761400.0</v>
      </c>
      <c r="M21" s="21"/>
      <c r="N21" s="21"/>
      <c r="O21" s="21"/>
      <c r="P21" s="17">
        <f t="shared" si="4"/>
        <v>10030401</v>
      </c>
    </row>
    <row r="22" ht="14.25" customHeight="1">
      <c r="A22" s="19" t="s">
        <v>33</v>
      </c>
      <c r="B22" s="20">
        <v>1.23143119E8</v>
      </c>
      <c r="C22" s="20"/>
      <c r="D22" s="20">
        <v>670042.0</v>
      </c>
      <c r="E22" s="20">
        <v>0.0</v>
      </c>
      <c r="F22" s="20">
        <v>1347003.0</v>
      </c>
      <c r="G22" s="20">
        <v>1.142466504E7</v>
      </c>
      <c r="H22" s="20">
        <v>5713245.43</v>
      </c>
      <c r="I22" s="20">
        <v>7044520.94</v>
      </c>
      <c r="J22" s="20">
        <v>3976498.43</v>
      </c>
      <c r="K22" s="21">
        <v>2581190.31</v>
      </c>
      <c r="L22" s="21">
        <v>1.69871932E7</v>
      </c>
      <c r="M22" s="21"/>
      <c r="N22" s="21"/>
      <c r="O22" s="21"/>
      <c r="P22" s="17">
        <f t="shared" si="4"/>
        <v>49744358.35</v>
      </c>
    </row>
    <row r="23" ht="14.25" customHeight="1">
      <c r="A23" s="19" t="s">
        <v>34</v>
      </c>
      <c r="B23" s="20">
        <v>1.71322E7</v>
      </c>
      <c r="C23" s="19"/>
      <c r="D23" s="20">
        <v>0.0</v>
      </c>
      <c r="E23" s="20">
        <v>0.0</v>
      </c>
      <c r="F23" s="20">
        <v>0.0</v>
      </c>
      <c r="G23" s="21">
        <v>0.0</v>
      </c>
      <c r="H23" s="20">
        <v>0.0</v>
      </c>
      <c r="I23" s="20">
        <v>0.0</v>
      </c>
      <c r="J23" s="21">
        <v>0.0</v>
      </c>
      <c r="K23" s="21">
        <v>0.0</v>
      </c>
      <c r="L23" s="21">
        <v>4298320.22</v>
      </c>
      <c r="M23" s="21"/>
      <c r="N23" s="21"/>
      <c r="O23" s="21"/>
      <c r="P23" s="17">
        <f t="shared" si="4"/>
        <v>4298320.22</v>
      </c>
    </row>
    <row r="24" ht="14.25" customHeight="1">
      <c r="A24" s="22" t="s">
        <v>35</v>
      </c>
      <c r="B24" s="20">
        <v>3.4099011E7</v>
      </c>
      <c r="C24" s="22"/>
      <c r="D24" s="20">
        <v>0.0</v>
      </c>
      <c r="E24" s="20">
        <v>0.0</v>
      </c>
      <c r="F24" s="20">
        <v>335400.9</v>
      </c>
      <c r="G24" s="20">
        <v>2848127.74</v>
      </c>
      <c r="H24" s="20">
        <v>1266473.6</v>
      </c>
      <c r="I24" s="20">
        <v>2820200.06</v>
      </c>
      <c r="J24" s="20">
        <v>942617.85</v>
      </c>
      <c r="K24" s="21">
        <v>1380465.37</v>
      </c>
      <c r="L24" s="21">
        <v>2578258.7</v>
      </c>
      <c r="M24" s="21"/>
      <c r="N24" s="21"/>
      <c r="O24" s="21"/>
      <c r="P24" s="17">
        <f t="shared" si="4"/>
        <v>12171544.22</v>
      </c>
    </row>
    <row r="25" ht="14.25" customHeight="1">
      <c r="A25" s="19" t="s">
        <v>36</v>
      </c>
      <c r="B25" s="20">
        <v>1.54509025E8</v>
      </c>
      <c r="C25" s="20"/>
      <c r="D25" s="20">
        <v>5178131.0</v>
      </c>
      <c r="E25" s="20">
        <v>0.0</v>
      </c>
      <c r="F25" s="20">
        <v>7593046.0</v>
      </c>
      <c r="G25" s="20">
        <v>7412199.42</v>
      </c>
      <c r="H25" s="20">
        <v>7140035.0</v>
      </c>
      <c r="I25" s="20">
        <v>8158283.0</v>
      </c>
      <c r="J25" s="21">
        <v>1.1842331E7</v>
      </c>
      <c r="K25" s="21">
        <v>9835499.89</v>
      </c>
      <c r="L25" s="21">
        <v>1.021942584E7</v>
      </c>
      <c r="M25" s="21"/>
      <c r="N25" s="21"/>
      <c r="O25" s="21"/>
      <c r="P25" s="17">
        <f t="shared" si="4"/>
        <v>67378951.15</v>
      </c>
    </row>
    <row r="26" ht="14.25" customHeight="1">
      <c r="A26" s="19" t="s">
        <v>37</v>
      </c>
      <c r="B26" s="20">
        <v>5.1042325E7</v>
      </c>
      <c r="C26" s="19"/>
      <c r="D26" s="20">
        <v>21241.0</v>
      </c>
      <c r="E26" s="20">
        <v>1491048.0</v>
      </c>
      <c r="F26" s="20">
        <v>1719618.53</v>
      </c>
      <c r="G26" s="20">
        <v>2547440.79</v>
      </c>
      <c r="H26" s="20">
        <v>3747037.29</v>
      </c>
      <c r="I26" s="20">
        <v>1021856.36</v>
      </c>
      <c r="J26" s="21">
        <v>62170.64</v>
      </c>
      <c r="K26" s="21">
        <v>3758343.49</v>
      </c>
      <c r="L26" s="21">
        <v>5842416.99</v>
      </c>
      <c r="M26" s="21"/>
      <c r="N26" s="21"/>
      <c r="O26" s="21"/>
      <c r="P26" s="17">
        <f t="shared" si="4"/>
        <v>20211173.09</v>
      </c>
    </row>
    <row r="27" ht="14.25" customHeight="1">
      <c r="A27" s="18" t="s">
        <v>38</v>
      </c>
      <c r="B27" s="17">
        <f t="shared" ref="B27:O27" si="6">SUM(B28:B36)</f>
        <v>442245821</v>
      </c>
      <c r="C27" s="17">
        <f t="shared" si="6"/>
        <v>0</v>
      </c>
      <c r="D27" s="17">
        <f t="shared" si="6"/>
        <v>2217270</v>
      </c>
      <c r="E27" s="17">
        <f t="shared" si="6"/>
        <v>0</v>
      </c>
      <c r="F27" s="17">
        <f t="shared" si="6"/>
        <v>15738036.24</v>
      </c>
      <c r="G27" s="17">
        <f t="shared" si="6"/>
        <v>21333750.9</v>
      </c>
      <c r="H27" s="17">
        <f t="shared" si="6"/>
        <v>27240470.03</v>
      </c>
      <c r="I27" s="17">
        <f t="shared" si="6"/>
        <v>11083791.39</v>
      </c>
      <c r="J27" s="17">
        <f t="shared" si="6"/>
        <v>19797039.18</v>
      </c>
      <c r="K27" s="17">
        <f t="shared" si="6"/>
        <v>25718282.63</v>
      </c>
      <c r="L27" s="17">
        <f t="shared" si="6"/>
        <v>37794733.55</v>
      </c>
      <c r="M27" s="17">
        <f t="shared" si="6"/>
        <v>0</v>
      </c>
      <c r="N27" s="17">
        <f t="shared" si="6"/>
        <v>0</v>
      </c>
      <c r="O27" s="17">
        <f t="shared" si="6"/>
        <v>0</v>
      </c>
      <c r="P27" s="17">
        <f t="shared" si="4"/>
        <v>160923373.9</v>
      </c>
    </row>
    <row r="28" ht="14.25" customHeight="1">
      <c r="A28" s="19" t="s">
        <v>39</v>
      </c>
      <c r="B28" s="20">
        <v>2572421.0</v>
      </c>
      <c r="C28" s="19"/>
      <c r="D28" s="20">
        <v>3789.0</v>
      </c>
      <c r="E28" s="20">
        <v>0.0</v>
      </c>
      <c r="F28" s="20">
        <v>4054.0</v>
      </c>
      <c r="G28" s="20">
        <v>963.0</v>
      </c>
      <c r="H28" s="20">
        <v>89856.8</v>
      </c>
      <c r="I28" s="20">
        <v>160067.76</v>
      </c>
      <c r="J28" s="20">
        <v>24610.0</v>
      </c>
      <c r="K28" s="21">
        <v>265.0</v>
      </c>
      <c r="L28" s="21">
        <v>663200.36</v>
      </c>
      <c r="M28" s="21"/>
      <c r="N28" s="21"/>
      <c r="O28" s="21"/>
      <c r="P28" s="17">
        <f t="shared" si="4"/>
        <v>946805.92</v>
      </c>
    </row>
    <row r="29" ht="14.25" customHeight="1">
      <c r="A29" s="19" t="s">
        <v>40</v>
      </c>
      <c r="B29" s="20">
        <v>3509016.0</v>
      </c>
      <c r="C29" s="19"/>
      <c r="D29" s="20">
        <v>3919.0</v>
      </c>
      <c r="E29" s="20">
        <v>0.0</v>
      </c>
      <c r="F29" s="20">
        <v>82304.5</v>
      </c>
      <c r="G29" s="20">
        <v>0.0</v>
      </c>
      <c r="H29" s="20">
        <v>1892.0</v>
      </c>
      <c r="I29" s="20">
        <v>1438.0</v>
      </c>
      <c r="J29" s="21">
        <v>362501.9</v>
      </c>
      <c r="K29" s="21">
        <v>84960.0</v>
      </c>
      <c r="L29" s="21">
        <v>332891.5</v>
      </c>
      <c r="M29" s="21"/>
      <c r="N29" s="21"/>
      <c r="O29" s="21"/>
      <c r="P29" s="17">
        <f t="shared" si="4"/>
        <v>869906.9</v>
      </c>
    </row>
    <row r="30" ht="14.25" customHeight="1">
      <c r="A30" s="19" t="s">
        <v>41</v>
      </c>
      <c r="B30" s="20">
        <v>7271577.0</v>
      </c>
      <c r="C30" s="19"/>
      <c r="D30" s="20">
        <v>86916.0</v>
      </c>
      <c r="E30" s="20">
        <v>0.0</v>
      </c>
      <c r="F30" s="20">
        <v>499696.88</v>
      </c>
      <c r="G30" s="20">
        <v>3134.0</v>
      </c>
      <c r="H30" s="20">
        <v>563197.43</v>
      </c>
      <c r="I30" s="20">
        <v>1741549.09</v>
      </c>
      <c r="J30" s="21">
        <v>66524.72</v>
      </c>
      <c r="K30" s="21">
        <v>42298.0</v>
      </c>
      <c r="L30" s="21">
        <v>14419.0</v>
      </c>
      <c r="M30" s="21"/>
      <c r="N30" s="21"/>
      <c r="O30" s="21"/>
      <c r="P30" s="17">
        <f t="shared" si="4"/>
        <v>3017735.12</v>
      </c>
    </row>
    <row r="31" ht="14.25" customHeight="1">
      <c r="A31" s="19" t="s">
        <v>42</v>
      </c>
      <c r="B31" s="20">
        <v>119526.0</v>
      </c>
      <c r="C31" s="19"/>
      <c r="D31" s="23">
        <v>0.0</v>
      </c>
      <c r="E31" s="20">
        <v>0.0</v>
      </c>
      <c r="F31" s="21">
        <v>0.0</v>
      </c>
      <c r="G31" s="20">
        <v>0.0</v>
      </c>
      <c r="H31" s="20">
        <v>0.0</v>
      </c>
      <c r="I31" s="21">
        <v>0.0</v>
      </c>
      <c r="J31" s="21">
        <v>0.0</v>
      </c>
      <c r="K31" s="21">
        <v>0.0</v>
      </c>
      <c r="L31" s="21">
        <v>0.0</v>
      </c>
      <c r="M31" s="21"/>
      <c r="N31" s="21"/>
      <c r="O31" s="21"/>
      <c r="P31" s="17">
        <f t="shared" si="4"/>
        <v>0</v>
      </c>
    </row>
    <row r="32" ht="14.25" customHeight="1">
      <c r="A32" s="19" t="s">
        <v>43</v>
      </c>
      <c r="B32" s="20">
        <v>8729917.0</v>
      </c>
      <c r="C32" s="19"/>
      <c r="D32" s="20">
        <v>0.0</v>
      </c>
      <c r="E32" s="20">
        <v>0.0</v>
      </c>
      <c r="F32" s="21">
        <v>5590.0</v>
      </c>
      <c r="G32" s="20">
        <v>175.0</v>
      </c>
      <c r="H32" s="20">
        <v>4388.0</v>
      </c>
      <c r="I32" s="20">
        <v>4662.0</v>
      </c>
      <c r="J32" s="20">
        <v>100.0</v>
      </c>
      <c r="K32" s="21">
        <v>1316830.35</v>
      </c>
      <c r="L32" s="21">
        <v>65287.0</v>
      </c>
      <c r="M32" s="21"/>
      <c r="N32" s="21"/>
      <c r="O32" s="21"/>
      <c r="P32" s="17">
        <f t="shared" si="4"/>
        <v>1397032.35</v>
      </c>
    </row>
    <row r="33" ht="14.25" customHeight="1">
      <c r="A33" s="19" t="s">
        <v>44</v>
      </c>
      <c r="B33" s="20">
        <v>6.164895E7</v>
      </c>
      <c r="C33" s="20"/>
      <c r="D33" s="20">
        <v>28193.0</v>
      </c>
      <c r="E33" s="20">
        <v>0.0</v>
      </c>
      <c r="F33" s="20">
        <v>52183.0</v>
      </c>
      <c r="G33" s="20">
        <v>16196.0</v>
      </c>
      <c r="H33" s="20">
        <v>1934634.68</v>
      </c>
      <c r="I33" s="20">
        <v>164227.0</v>
      </c>
      <c r="J33" s="21">
        <v>1053548.14</v>
      </c>
      <c r="K33" s="21">
        <v>4001590.0</v>
      </c>
      <c r="L33" s="21">
        <v>4978044.61</v>
      </c>
      <c r="M33" s="21"/>
      <c r="N33" s="21"/>
      <c r="O33" s="21"/>
      <c r="P33" s="17">
        <f t="shared" si="4"/>
        <v>12228616.43</v>
      </c>
    </row>
    <row r="34" ht="14.25" customHeight="1">
      <c r="A34" s="19" t="s">
        <v>45</v>
      </c>
      <c r="B34" s="20">
        <v>1.7364668E8</v>
      </c>
      <c r="C34" s="20"/>
      <c r="D34" s="20">
        <v>1988349.0</v>
      </c>
      <c r="E34" s="20">
        <v>0.0</v>
      </c>
      <c r="F34" s="20">
        <v>5667023.0</v>
      </c>
      <c r="G34" s="20">
        <v>7222762.0</v>
      </c>
      <c r="H34" s="20">
        <v>2.039111745E7</v>
      </c>
      <c r="I34" s="20">
        <v>3954192.89</v>
      </c>
      <c r="J34" s="21">
        <v>7268976.68</v>
      </c>
      <c r="K34" s="21">
        <v>1.641702445E7</v>
      </c>
      <c r="L34" s="21">
        <v>2.466107743E7</v>
      </c>
      <c r="M34" s="21"/>
      <c r="N34" s="21"/>
      <c r="O34" s="21"/>
      <c r="P34" s="17">
        <f t="shared" si="4"/>
        <v>87570522.9</v>
      </c>
    </row>
    <row r="35" ht="14.25" customHeight="1">
      <c r="A35" s="24" t="s">
        <v>46</v>
      </c>
      <c r="B35" s="20"/>
      <c r="C35" s="24"/>
      <c r="D35" s="23">
        <v>0.0</v>
      </c>
      <c r="E35" s="21">
        <v>0.0</v>
      </c>
      <c r="F35" s="21">
        <v>0.0</v>
      </c>
      <c r="G35" s="21">
        <v>0.0</v>
      </c>
      <c r="H35" s="21"/>
      <c r="I35" s="21">
        <v>0.0</v>
      </c>
      <c r="J35" s="21">
        <v>0.0</v>
      </c>
      <c r="K35" s="21">
        <v>0.0</v>
      </c>
      <c r="L35" s="21">
        <v>0.0</v>
      </c>
      <c r="M35" s="21"/>
      <c r="N35" s="21"/>
      <c r="O35" s="21"/>
      <c r="P35" s="17">
        <f t="shared" si="4"/>
        <v>0</v>
      </c>
    </row>
    <row r="36" ht="14.25" customHeight="1">
      <c r="A36" s="19" t="s">
        <v>47</v>
      </c>
      <c r="B36" s="20">
        <v>1.84747734E8</v>
      </c>
      <c r="C36" s="20"/>
      <c r="D36" s="20">
        <v>106104.0</v>
      </c>
      <c r="E36" s="20">
        <v>0.0</v>
      </c>
      <c r="F36" s="20">
        <v>9427184.86</v>
      </c>
      <c r="G36" s="20">
        <v>1.40905209E7</v>
      </c>
      <c r="H36" s="20">
        <v>4255383.67</v>
      </c>
      <c r="I36" s="20">
        <v>5057654.65</v>
      </c>
      <c r="J36" s="21">
        <v>1.102077774E7</v>
      </c>
      <c r="K36" s="21">
        <v>3855314.83</v>
      </c>
      <c r="L36" s="21">
        <v>7079813.65</v>
      </c>
      <c r="M36" s="21"/>
      <c r="N36" s="21"/>
      <c r="O36" s="21"/>
      <c r="P36" s="17">
        <f t="shared" si="4"/>
        <v>54892754.3</v>
      </c>
    </row>
    <row r="37" ht="14.25" customHeight="1">
      <c r="A37" s="18" t="s">
        <v>48</v>
      </c>
      <c r="B37" s="17">
        <f>SUM(B38:B45)</f>
        <v>38602950</v>
      </c>
      <c r="C37" s="18"/>
      <c r="D37" s="17">
        <f t="shared" ref="D37:O37" si="7">SUM(D38:D45)</f>
        <v>4497804</v>
      </c>
      <c r="E37" s="17">
        <f t="shared" si="7"/>
        <v>0</v>
      </c>
      <c r="F37" s="17">
        <f t="shared" si="7"/>
        <v>1698523</v>
      </c>
      <c r="G37" s="17">
        <f t="shared" si="7"/>
        <v>2769898</v>
      </c>
      <c r="H37" s="17">
        <f t="shared" si="7"/>
        <v>3373939</v>
      </c>
      <c r="I37" s="17">
        <f t="shared" si="7"/>
        <v>2961397</v>
      </c>
      <c r="J37" s="17">
        <f t="shared" si="7"/>
        <v>3604855</v>
      </c>
      <c r="K37" s="17">
        <f t="shared" si="7"/>
        <v>2723541</v>
      </c>
      <c r="L37" s="17">
        <f t="shared" si="7"/>
        <v>2715343</v>
      </c>
      <c r="M37" s="17">
        <f t="shared" si="7"/>
        <v>0</v>
      </c>
      <c r="N37" s="17">
        <f t="shared" si="7"/>
        <v>0</v>
      </c>
      <c r="O37" s="17">
        <f t="shared" si="7"/>
        <v>0</v>
      </c>
      <c r="P37" s="17">
        <f t="shared" si="4"/>
        <v>24345300</v>
      </c>
    </row>
    <row r="38" ht="14.25" customHeight="1">
      <c r="A38" s="19" t="s">
        <v>49</v>
      </c>
      <c r="B38" s="20">
        <v>3.860295E7</v>
      </c>
      <c r="C38" s="19"/>
      <c r="D38" s="20">
        <v>4497804.0</v>
      </c>
      <c r="E38" s="20">
        <v>0.0</v>
      </c>
      <c r="F38" s="20">
        <v>1698523.0</v>
      </c>
      <c r="G38" s="20">
        <v>2769898.0</v>
      </c>
      <c r="H38" s="20">
        <v>3373939.0</v>
      </c>
      <c r="I38" s="20">
        <v>2961397.0</v>
      </c>
      <c r="J38" s="20">
        <v>3604855.0</v>
      </c>
      <c r="K38" s="23">
        <v>2723541.0</v>
      </c>
      <c r="L38" s="23">
        <v>2715343.0</v>
      </c>
      <c r="M38" s="23"/>
      <c r="N38" s="23"/>
      <c r="O38" s="23"/>
      <c r="P38" s="17">
        <f t="shared" si="4"/>
        <v>24345300</v>
      </c>
    </row>
    <row r="39" ht="14.25" customHeight="1">
      <c r="A39" s="19" t="s">
        <v>50</v>
      </c>
      <c r="B39" s="20"/>
      <c r="C39" s="19"/>
      <c r="D39" s="23">
        <v>0.0</v>
      </c>
      <c r="E39" s="21">
        <v>0.0</v>
      </c>
      <c r="F39" s="21">
        <v>0.0</v>
      </c>
      <c r="G39" s="20">
        <v>0.0</v>
      </c>
      <c r="H39" s="23">
        <v>0.0</v>
      </c>
      <c r="I39" s="23">
        <v>0.0</v>
      </c>
      <c r="J39" s="23">
        <v>0.0</v>
      </c>
      <c r="K39" s="23">
        <v>0.0</v>
      </c>
      <c r="L39" s="23">
        <v>0.0</v>
      </c>
      <c r="M39" s="23"/>
      <c r="N39" s="1"/>
      <c r="O39" s="1"/>
      <c r="P39" s="17">
        <f t="shared" si="4"/>
        <v>0</v>
      </c>
    </row>
    <row r="40" ht="14.25" customHeight="1">
      <c r="A40" s="19" t="s">
        <v>51</v>
      </c>
      <c r="B40" s="20"/>
      <c r="C40" s="19"/>
      <c r="D40" s="23">
        <v>0.0</v>
      </c>
      <c r="E40" s="21">
        <v>0.0</v>
      </c>
      <c r="F40" s="21">
        <v>0.0</v>
      </c>
      <c r="G40" s="20">
        <v>0.0</v>
      </c>
      <c r="H40" s="23">
        <v>0.0</v>
      </c>
      <c r="I40" s="23">
        <v>0.0</v>
      </c>
      <c r="J40" s="23">
        <v>0.0</v>
      </c>
      <c r="K40" s="23">
        <v>0.0</v>
      </c>
      <c r="L40" s="23">
        <v>0.0</v>
      </c>
      <c r="M40" s="23"/>
      <c r="N40" s="1"/>
      <c r="O40" s="1"/>
      <c r="P40" s="17">
        <f t="shared" si="4"/>
        <v>0</v>
      </c>
    </row>
    <row r="41" ht="14.25" customHeight="1">
      <c r="A41" s="19" t="s">
        <v>52</v>
      </c>
      <c r="B41" s="20"/>
      <c r="C41" s="19"/>
      <c r="D41" s="23">
        <v>0.0</v>
      </c>
      <c r="E41" s="21">
        <v>0.0</v>
      </c>
      <c r="F41" s="21">
        <v>0.0</v>
      </c>
      <c r="G41" s="20">
        <v>0.0</v>
      </c>
      <c r="H41" s="23">
        <v>0.0</v>
      </c>
      <c r="I41" s="23">
        <v>0.0</v>
      </c>
      <c r="J41" s="23">
        <v>0.0</v>
      </c>
      <c r="K41" s="23">
        <v>0.0</v>
      </c>
      <c r="L41" s="23">
        <v>0.0</v>
      </c>
      <c r="M41" s="23"/>
      <c r="N41" s="1"/>
      <c r="O41" s="1"/>
      <c r="P41" s="17">
        <f t="shared" si="4"/>
        <v>0</v>
      </c>
    </row>
    <row r="42" ht="14.25" customHeight="1">
      <c r="A42" s="19" t="s">
        <v>53</v>
      </c>
      <c r="B42" s="20"/>
      <c r="C42" s="19"/>
      <c r="D42" s="23">
        <v>0.0</v>
      </c>
      <c r="E42" s="21">
        <v>0.0</v>
      </c>
      <c r="F42" s="21">
        <v>0.0</v>
      </c>
      <c r="G42" s="20">
        <v>0.0</v>
      </c>
      <c r="H42" s="23">
        <v>0.0</v>
      </c>
      <c r="I42" s="23">
        <v>0.0</v>
      </c>
      <c r="J42" s="23">
        <v>0.0</v>
      </c>
      <c r="K42" s="23">
        <v>0.0</v>
      </c>
      <c r="L42" s="23">
        <v>0.0</v>
      </c>
      <c r="M42" s="23"/>
      <c r="N42" s="1"/>
      <c r="O42" s="1"/>
      <c r="P42" s="17">
        <f t="shared" si="4"/>
        <v>0</v>
      </c>
    </row>
    <row r="43" ht="14.25" customHeight="1">
      <c r="A43" s="19" t="s">
        <v>54</v>
      </c>
      <c r="B43" s="20"/>
      <c r="C43" s="19"/>
      <c r="D43" s="23">
        <v>0.0</v>
      </c>
      <c r="E43" s="21">
        <v>0.0</v>
      </c>
      <c r="F43" s="21">
        <v>0.0</v>
      </c>
      <c r="G43" s="20">
        <v>0.0</v>
      </c>
      <c r="H43" s="23">
        <v>0.0</v>
      </c>
      <c r="I43" s="23">
        <v>0.0</v>
      </c>
      <c r="J43" s="23">
        <v>0.0</v>
      </c>
      <c r="K43" s="23">
        <v>0.0</v>
      </c>
      <c r="L43" s="23">
        <v>0.0</v>
      </c>
      <c r="M43" s="23"/>
      <c r="N43" s="1"/>
      <c r="O43" s="1"/>
      <c r="P43" s="17">
        <f t="shared" si="4"/>
        <v>0</v>
      </c>
    </row>
    <row r="44" ht="14.25" customHeight="1">
      <c r="A44" s="19" t="s">
        <v>55</v>
      </c>
      <c r="B44" s="20"/>
      <c r="C44" s="19"/>
      <c r="D44" s="23">
        <v>0.0</v>
      </c>
      <c r="E44" s="21">
        <v>0.0</v>
      </c>
      <c r="F44" s="21">
        <v>0.0</v>
      </c>
      <c r="G44" s="20">
        <v>0.0</v>
      </c>
      <c r="H44" s="23">
        <v>0.0</v>
      </c>
      <c r="I44" s="23">
        <v>0.0</v>
      </c>
      <c r="J44" s="23">
        <v>0.0</v>
      </c>
      <c r="K44" s="23">
        <v>0.0</v>
      </c>
      <c r="L44" s="23">
        <v>0.0</v>
      </c>
      <c r="M44" s="23"/>
      <c r="N44" s="1"/>
      <c r="O44" s="1"/>
      <c r="P44" s="17">
        <f t="shared" si="4"/>
        <v>0</v>
      </c>
    </row>
    <row r="45" ht="14.25" customHeight="1">
      <c r="A45" s="19" t="s">
        <v>56</v>
      </c>
      <c r="B45" s="20"/>
      <c r="C45" s="19"/>
      <c r="D45" s="23">
        <v>0.0</v>
      </c>
      <c r="E45" s="21">
        <v>0.0</v>
      </c>
      <c r="F45" s="21">
        <v>0.0</v>
      </c>
      <c r="G45" s="20">
        <v>0.0</v>
      </c>
      <c r="H45" s="23">
        <v>0.0</v>
      </c>
      <c r="I45" s="23">
        <v>0.0</v>
      </c>
      <c r="J45" s="23">
        <v>0.0</v>
      </c>
      <c r="K45" s="23">
        <v>0.0</v>
      </c>
      <c r="L45" s="23">
        <v>0.0</v>
      </c>
      <c r="M45" s="23"/>
      <c r="N45" s="1"/>
      <c r="O45" s="1"/>
      <c r="P45" s="17">
        <f t="shared" si="4"/>
        <v>0</v>
      </c>
    </row>
    <row r="46" ht="14.25" customHeight="1">
      <c r="A46" s="18" t="s">
        <v>57</v>
      </c>
      <c r="B46" s="17">
        <f>SUM(B47:B52)</f>
        <v>0</v>
      </c>
      <c r="C46" s="18"/>
      <c r="D46" s="17">
        <f t="shared" ref="D46:O46" si="8">SUM(D47:D52)</f>
        <v>0</v>
      </c>
      <c r="E46" s="17">
        <f t="shared" si="8"/>
        <v>0</v>
      </c>
      <c r="F46" s="17">
        <f t="shared" si="8"/>
        <v>0</v>
      </c>
      <c r="G46" s="17">
        <f t="shared" si="8"/>
        <v>0</v>
      </c>
      <c r="H46" s="17">
        <f t="shared" si="8"/>
        <v>0</v>
      </c>
      <c r="I46" s="17">
        <f t="shared" si="8"/>
        <v>0</v>
      </c>
      <c r="J46" s="17">
        <f t="shared" si="8"/>
        <v>0</v>
      </c>
      <c r="K46" s="17">
        <f t="shared" si="8"/>
        <v>0</v>
      </c>
      <c r="L46" s="17">
        <f t="shared" si="8"/>
        <v>0</v>
      </c>
      <c r="M46" s="17">
        <f t="shared" si="8"/>
        <v>0</v>
      </c>
      <c r="N46" s="17">
        <f t="shared" si="8"/>
        <v>0</v>
      </c>
      <c r="O46" s="17">
        <f t="shared" si="8"/>
        <v>0</v>
      </c>
      <c r="P46" s="17">
        <f t="shared" si="4"/>
        <v>0</v>
      </c>
    </row>
    <row r="47" ht="14.25" customHeight="1">
      <c r="A47" s="19" t="s">
        <v>58</v>
      </c>
      <c r="B47" s="23">
        <v>0.0</v>
      </c>
      <c r="C47" s="19"/>
      <c r="D47" s="23">
        <v>0.0</v>
      </c>
      <c r="E47" s="23">
        <v>0.0</v>
      </c>
      <c r="F47" s="23">
        <v>0.0</v>
      </c>
      <c r="G47" s="23">
        <v>0.0</v>
      </c>
      <c r="H47" s="23">
        <v>0.0</v>
      </c>
      <c r="I47" s="23">
        <v>0.0</v>
      </c>
      <c r="J47" s="23">
        <v>0.0</v>
      </c>
      <c r="K47" s="23">
        <v>0.0</v>
      </c>
      <c r="L47" s="23">
        <v>0.0</v>
      </c>
      <c r="M47" s="23">
        <v>0.0</v>
      </c>
      <c r="N47" s="1">
        <v>0.0</v>
      </c>
      <c r="O47" s="1">
        <v>0.0</v>
      </c>
      <c r="P47" s="17">
        <f t="shared" si="4"/>
        <v>0</v>
      </c>
    </row>
    <row r="48" ht="14.25" customHeight="1">
      <c r="A48" s="19" t="s">
        <v>59</v>
      </c>
      <c r="B48" s="23">
        <v>0.0</v>
      </c>
      <c r="C48" s="19"/>
      <c r="D48" s="23">
        <v>0.0</v>
      </c>
      <c r="E48" s="23">
        <v>0.0</v>
      </c>
      <c r="F48" s="23">
        <v>0.0</v>
      </c>
      <c r="G48" s="23">
        <v>0.0</v>
      </c>
      <c r="H48" s="23">
        <v>0.0</v>
      </c>
      <c r="I48" s="23">
        <v>0.0</v>
      </c>
      <c r="J48" s="23">
        <v>0.0</v>
      </c>
      <c r="K48" s="23">
        <v>0.0</v>
      </c>
      <c r="L48" s="23">
        <v>0.0</v>
      </c>
      <c r="M48" s="23">
        <v>0.0</v>
      </c>
      <c r="N48" s="1">
        <v>0.0</v>
      </c>
      <c r="O48" s="1">
        <v>0.0</v>
      </c>
      <c r="P48" s="17">
        <f t="shared" si="4"/>
        <v>0</v>
      </c>
    </row>
    <row r="49" ht="14.25" customHeight="1">
      <c r="A49" s="19" t="s">
        <v>60</v>
      </c>
      <c r="B49" s="23">
        <v>0.0</v>
      </c>
      <c r="C49" s="19"/>
      <c r="D49" s="23">
        <v>0.0</v>
      </c>
      <c r="E49" s="23">
        <v>0.0</v>
      </c>
      <c r="F49" s="23">
        <v>0.0</v>
      </c>
      <c r="G49" s="23">
        <v>0.0</v>
      </c>
      <c r="H49" s="23">
        <v>0.0</v>
      </c>
      <c r="I49" s="23">
        <v>0.0</v>
      </c>
      <c r="J49" s="23">
        <v>0.0</v>
      </c>
      <c r="K49" s="23">
        <v>0.0</v>
      </c>
      <c r="L49" s="23">
        <v>0.0</v>
      </c>
      <c r="M49" s="23">
        <v>0.0</v>
      </c>
      <c r="N49" s="1">
        <v>0.0</v>
      </c>
      <c r="O49" s="1">
        <v>0.0</v>
      </c>
      <c r="P49" s="17">
        <f t="shared" si="4"/>
        <v>0</v>
      </c>
    </row>
    <row r="50" ht="14.25" customHeight="1">
      <c r="A50" s="19" t="s">
        <v>61</v>
      </c>
      <c r="B50" s="23">
        <v>0.0</v>
      </c>
      <c r="C50" s="19"/>
      <c r="D50" s="23">
        <v>0.0</v>
      </c>
      <c r="E50" s="23">
        <v>0.0</v>
      </c>
      <c r="F50" s="23">
        <v>0.0</v>
      </c>
      <c r="G50" s="23">
        <v>0.0</v>
      </c>
      <c r="H50" s="23">
        <v>0.0</v>
      </c>
      <c r="I50" s="23">
        <v>0.0</v>
      </c>
      <c r="J50" s="23">
        <v>0.0</v>
      </c>
      <c r="K50" s="23">
        <v>0.0</v>
      </c>
      <c r="L50" s="23">
        <v>0.0</v>
      </c>
      <c r="M50" s="23">
        <v>0.0</v>
      </c>
      <c r="N50" s="1">
        <v>0.0</v>
      </c>
      <c r="O50" s="1">
        <v>0.0</v>
      </c>
      <c r="P50" s="17">
        <f t="shared" si="4"/>
        <v>0</v>
      </c>
    </row>
    <row r="51" ht="14.25" customHeight="1">
      <c r="A51" s="19" t="s">
        <v>62</v>
      </c>
      <c r="B51" s="23">
        <v>0.0</v>
      </c>
      <c r="C51" s="19"/>
      <c r="D51" s="23">
        <v>0.0</v>
      </c>
      <c r="E51" s="23">
        <v>0.0</v>
      </c>
      <c r="F51" s="23">
        <v>0.0</v>
      </c>
      <c r="G51" s="23">
        <v>0.0</v>
      </c>
      <c r="H51" s="23">
        <v>0.0</v>
      </c>
      <c r="I51" s="23">
        <v>0.0</v>
      </c>
      <c r="J51" s="23">
        <v>0.0</v>
      </c>
      <c r="K51" s="23">
        <v>0.0</v>
      </c>
      <c r="L51" s="23">
        <v>0.0</v>
      </c>
      <c r="M51" s="23">
        <v>0.0</v>
      </c>
      <c r="N51" s="1">
        <v>0.0</v>
      </c>
      <c r="O51" s="1">
        <v>0.0</v>
      </c>
      <c r="P51" s="17">
        <f t="shared" si="4"/>
        <v>0</v>
      </c>
    </row>
    <row r="52" ht="14.25" customHeight="1">
      <c r="A52" s="19" t="s">
        <v>63</v>
      </c>
      <c r="B52" s="23">
        <v>0.0</v>
      </c>
      <c r="C52" s="19"/>
      <c r="D52" s="23">
        <v>0.0</v>
      </c>
      <c r="E52" s="23">
        <v>0.0</v>
      </c>
      <c r="F52" s="23">
        <v>0.0</v>
      </c>
      <c r="G52" s="23">
        <v>0.0</v>
      </c>
      <c r="H52" s="23">
        <v>0.0</v>
      </c>
      <c r="I52" s="23">
        <v>0.0</v>
      </c>
      <c r="J52" s="23">
        <v>0.0</v>
      </c>
      <c r="K52" s="23">
        <v>0.0</v>
      </c>
      <c r="L52" s="23">
        <v>0.0</v>
      </c>
      <c r="M52" s="23">
        <v>0.0</v>
      </c>
      <c r="N52" s="1">
        <v>0.0</v>
      </c>
      <c r="O52" s="1">
        <v>0.0</v>
      </c>
      <c r="P52" s="17">
        <f t="shared" si="4"/>
        <v>0</v>
      </c>
    </row>
    <row r="53" ht="14.25" customHeight="1">
      <c r="A53" s="18" t="s">
        <v>64</v>
      </c>
      <c r="B53" s="17">
        <f t="shared" ref="B53:D53" si="9">SUM(B54:B62)</f>
        <v>159666157</v>
      </c>
      <c r="C53" s="17">
        <f t="shared" si="9"/>
        <v>0</v>
      </c>
      <c r="D53" s="17">
        <f t="shared" si="9"/>
        <v>3962</v>
      </c>
      <c r="E53" s="17">
        <v>0.0</v>
      </c>
      <c r="F53" s="17">
        <f t="shared" ref="F53:O53" si="10">SUM(F54:F62)</f>
        <v>1793147.16</v>
      </c>
      <c r="G53" s="17">
        <f t="shared" si="10"/>
        <v>1338043.94</v>
      </c>
      <c r="H53" s="17">
        <f t="shared" si="10"/>
        <v>1385003.89</v>
      </c>
      <c r="I53" s="17">
        <f t="shared" si="10"/>
        <v>2594051.01</v>
      </c>
      <c r="J53" s="17">
        <f t="shared" si="10"/>
        <v>1728576.04</v>
      </c>
      <c r="K53" s="17">
        <f t="shared" si="10"/>
        <v>1883646.07</v>
      </c>
      <c r="L53" s="17">
        <f t="shared" si="10"/>
        <v>4638677.72</v>
      </c>
      <c r="M53" s="17">
        <f t="shared" si="10"/>
        <v>0</v>
      </c>
      <c r="N53" s="17">
        <f t="shared" si="10"/>
        <v>0</v>
      </c>
      <c r="O53" s="17">
        <f t="shared" si="10"/>
        <v>0</v>
      </c>
      <c r="P53" s="17">
        <f t="shared" si="4"/>
        <v>15365107.83</v>
      </c>
    </row>
    <row r="54" ht="14.25" customHeight="1">
      <c r="A54" s="19" t="s">
        <v>65</v>
      </c>
      <c r="B54" s="20">
        <v>5.5266374E7</v>
      </c>
      <c r="C54" s="20"/>
      <c r="D54" s="23">
        <v>790.0</v>
      </c>
      <c r="E54" s="23">
        <v>0.0</v>
      </c>
      <c r="F54" s="23">
        <v>1546.0</v>
      </c>
      <c r="G54" s="23">
        <v>1335843.94</v>
      </c>
      <c r="H54" s="20">
        <v>225827.54</v>
      </c>
      <c r="I54" s="20">
        <v>809691.16</v>
      </c>
      <c r="J54" s="20">
        <v>0.0</v>
      </c>
      <c r="K54" s="23">
        <v>18066.0</v>
      </c>
      <c r="L54" s="23">
        <v>318164.2</v>
      </c>
      <c r="M54" s="23"/>
      <c r="N54" s="23"/>
      <c r="O54" s="23"/>
      <c r="P54" s="17">
        <f t="shared" si="4"/>
        <v>2709928.84</v>
      </c>
    </row>
    <row r="55" ht="14.25" customHeight="1">
      <c r="A55" s="19" t="s">
        <v>66</v>
      </c>
      <c r="B55" s="20">
        <v>5820094.0</v>
      </c>
      <c r="C55" s="20"/>
      <c r="D55" s="20">
        <v>0.0</v>
      </c>
      <c r="E55" s="23">
        <v>0.0</v>
      </c>
      <c r="F55" s="23">
        <v>0.0</v>
      </c>
      <c r="G55" s="23">
        <v>0.0</v>
      </c>
      <c r="H55" s="23">
        <v>0.0</v>
      </c>
      <c r="I55" s="20">
        <v>0.0</v>
      </c>
      <c r="J55" s="23">
        <v>0.0</v>
      </c>
      <c r="K55" s="23">
        <v>0.0</v>
      </c>
      <c r="L55" s="23">
        <v>17900.0</v>
      </c>
      <c r="M55" s="23"/>
      <c r="N55" s="23"/>
      <c r="O55" s="23"/>
      <c r="P55" s="17">
        <f t="shared" si="4"/>
        <v>17900</v>
      </c>
    </row>
    <row r="56" ht="14.25" customHeight="1">
      <c r="A56" s="19" t="s">
        <v>67</v>
      </c>
      <c r="B56" s="20">
        <v>1.1551145E7</v>
      </c>
      <c r="C56" s="20"/>
      <c r="D56" s="23">
        <v>0.0</v>
      </c>
      <c r="E56" s="23">
        <v>0.0</v>
      </c>
      <c r="F56" s="23">
        <v>0.0</v>
      </c>
      <c r="G56" s="23">
        <v>0.0</v>
      </c>
      <c r="H56" s="23">
        <v>0.0</v>
      </c>
      <c r="I56" s="20">
        <v>607868.15</v>
      </c>
      <c r="J56" s="20">
        <v>485397.74</v>
      </c>
      <c r="K56" s="23">
        <v>151650.0</v>
      </c>
      <c r="L56" s="23">
        <v>221960.17</v>
      </c>
      <c r="M56" s="23"/>
      <c r="N56" s="23"/>
      <c r="O56" s="23"/>
      <c r="P56" s="17">
        <f t="shared" si="4"/>
        <v>1466876.06</v>
      </c>
    </row>
    <row r="57" ht="14.25" customHeight="1">
      <c r="A57" s="19" t="s">
        <v>68</v>
      </c>
      <c r="B57" s="20">
        <v>1.0439177E7</v>
      </c>
      <c r="C57" s="19"/>
      <c r="D57" s="23">
        <v>0.0</v>
      </c>
      <c r="E57" s="23">
        <v>0.0</v>
      </c>
      <c r="F57" s="23">
        <v>1628400.0</v>
      </c>
      <c r="G57" s="23">
        <v>0.0</v>
      </c>
      <c r="H57" s="23">
        <v>0.0</v>
      </c>
      <c r="I57" s="23">
        <v>0.0</v>
      </c>
      <c r="J57" s="23">
        <v>0.0</v>
      </c>
      <c r="K57" s="23">
        <v>0.0</v>
      </c>
      <c r="L57" s="23">
        <v>90265.53</v>
      </c>
      <c r="M57" s="23"/>
      <c r="N57" s="23"/>
      <c r="O57" s="23"/>
      <c r="P57" s="17">
        <f t="shared" si="4"/>
        <v>1718665.53</v>
      </c>
    </row>
    <row r="58" ht="14.25" customHeight="1">
      <c r="A58" s="19" t="s">
        <v>69</v>
      </c>
      <c r="B58" s="20">
        <v>5.5333744E7</v>
      </c>
      <c r="C58" s="20"/>
      <c r="D58" s="20">
        <v>3172.0</v>
      </c>
      <c r="E58" s="23">
        <v>0.0</v>
      </c>
      <c r="F58" s="23">
        <v>161851.16</v>
      </c>
      <c r="G58" s="23">
        <v>2200.0</v>
      </c>
      <c r="H58" s="20">
        <v>394603.78</v>
      </c>
      <c r="I58" s="20">
        <v>1172441.7</v>
      </c>
      <c r="J58" s="20">
        <v>1243178.3</v>
      </c>
      <c r="K58" s="23">
        <v>1713930.07</v>
      </c>
      <c r="L58" s="23">
        <v>3222387.82</v>
      </c>
      <c r="M58" s="23"/>
      <c r="N58" s="23"/>
      <c r="O58" s="23"/>
      <c r="P58" s="17">
        <f t="shared" si="4"/>
        <v>7913764.83</v>
      </c>
    </row>
    <row r="59" ht="14.25" customHeight="1">
      <c r="A59" s="19" t="s">
        <v>70</v>
      </c>
      <c r="B59" s="20">
        <v>3562454.0</v>
      </c>
      <c r="C59" s="19"/>
      <c r="D59" s="23">
        <v>0.0</v>
      </c>
      <c r="E59" s="23">
        <v>0.0</v>
      </c>
      <c r="F59" s="23">
        <v>1350.0</v>
      </c>
      <c r="G59" s="23">
        <v>0.0</v>
      </c>
      <c r="H59" s="23">
        <v>764572.57</v>
      </c>
      <c r="I59" s="23">
        <v>4050.0</v>
      </c>
      <c r="J59" s="23">
        <v>0.0</v>
      </c>
      <c r="K59" s="23">
        <v>0.0</v>
      </c>
      <c r="L59" s="23">
        <v>768000.0</v>
      </c>
      <c r="M59" s="23"/>
      <c r="N59" s="23"/>
      <c r="O59" s="23"/>
      <c r="P59" s="17">
        <f t="shared" si="4"/>
        <v>1537972.57</v>
      </c>
    </row>
    <row r="60" ht="14.25" customHeight="1">
      <c r="A60" s="19" t="s">
        <v>71</v>
      </c>
      <c r="B60" s="23"/>
      <c r="C60" s="19"/>
      <c r="D60" s="23">
        <v>0.0</v>
      </c>
      <c r="E60" s="21">
        <v>0.0</v>
      </c>
      <c r="F60" s="23">
        <v>0.0</v>
      </c>
      <c r="G60" s="23">
        <v>0.0</v>
      </c>
      <c r="H60" s="25">
        <v>0.0</v>
      </c>
      <c r="I60" s="21">
        <v>0.0</v>
      </c>
      <c r="J60" s="25">
        <v>0.0</v>
      </c>
      <c r="K60" s="25">
        <v>0.0</v>
      </c>
      <c r="L60" s="25">
        <v>0.0</v>
      </c>
      <c r="M60" s="1"/>
      <c r="N60" s="1"/>
      <c r="O60" s="1"/>
      <c r="P60" s="17">
        <f t="shared" si="4"/>
        <v>0</v>
      </c>
    </row>
    <row r="61" ht="14.25" customHeight="1">
      <c r="A61" s="19" t="s">
        <v>72</v>
      </c>
      <c r="B61" s="20">
        <v>1.757033E7</v>
      </c>
      <c r="C61" s="20"/>
      <c r="D61" s="23">
        <v>0.0</v>
      </c>
      <c r="E61" s="21">
        <v>0.0</v>
      </c>
      <c r="F61" s="23">
        <v>0.0</v>
      </c>
      <c r="G61" s="23">
        <v>0.0</v>
      </c>
      <c r="H61" s="25">
        <v>0.0</v>
      </c>
      <c r="I61" s="20">
        <v>0.0</v>
      </c>
      <c r="J61" s="25">
        <v>0.0</v>
      </c>
      <c r="K61" s="25">
        <v>0.0</v>
      </c>
      <c r="L61" s="25">
        <v>0.0</v>
      </c>
      <c r="M61" s="1"/>
      <c r="N61" s="1"/>
      <c r="O61" s="1"/>
      <c r="P61" s="17">
        <f t="shared" si="4"/>
        <v>0</v>
      </c>
    </row>
    <row r="62" ht="14.25" customHeight="1">
      <c r="A62" s="19" t="s">
        <v>73</v>
      </c>
      <c r="B62" s="23">
        <v>122839.0</v>
      </c>
      <c r="C62" s="19"/>
      <c r="D62" s="23">
        <v>0.0</v>
      </c>
      <c r="E62" s="21">
        <v>0.0</v>
      </c>
      <c r="F62" s="23">
        <v>0.0</v>
      </c>
      <c r="G62" s="23">
        <v>0.0</v>
      </c>
      <c r="H62" s="25">
        <v>0.0</v>
      </c>
      <c r="I62" s="21">
        <v>0.0</v>
      </c>
      <c r="J62" s="25">
        <v>0.0</v>
      </c>
      <c r="K62" s="25">
        <v>0.0</v>
      </c>
      <c r="L62" s="25">
        <v>0.0</v>
      </c>
      <c r="M62" s="1"/>
      <c r="N62" s="1"/>
      <c r="O62" s="1"/>
      <c r="P62" s="17">
        <f t="shared" si="4"/>
        <v>0</v>
      </c>
    </row>
    <row r="63" ht="14.25" customHeight="1">
      <c r="A63" s="18" t="s">
        <v>74</v>
      </c>
      <c r="B63" s="17">
        <f t="shared" ref="B63:O63" si="11">SUM(B64:B67)</f>
        <v>953215235</v>
      </c>
      <c r="C63" s="17">
        <f t="shared" si="11"/>
        <v>0</v>
      </c>
      <c r="D63" s="17">
        <f t="shared" si="11"/>
        <v>0</v>
      </c>
      <c r="E63" s="17">
        <f t="shared" si="11"/>
        <v>48468078.68</v>
      </c>
      <c r="F63" s="17">
        <f t="shared" si="11"/>
        <v>89906038.87</v>
      </c>
      <c r="G63" s="17">
        <f t="shared" si="11"/>
        <v>16843153.89</v>
      </c>
      <c r="H63" s="17">
        <f t="shared" si="11"/>
        <v>185066021.9</v>
      </c>
      <c r="I63" s="17">
        <f t="shared" si="11"/>
        <v>276162774.3</v>
      </c>
      <c r="J63" s="17">
        <f t="shared" si="11"/>
        <v>55111266.67</v>
      </c>
      <c r="K63" s="17">
        <f t="shared" si="11"/>
        <v>23484199.17</v>
      </c>
      <c r="L63" s="17">
        <f t="shared" si="11"/>
        <v>82619387.08</v>
      </c>
      <c r="M63" s="17">
        <f t="shared" si="11"/>
        <v>0</v>
      </c>
      <c r="N63" s="17">
        <f t="shared" si="11"/>
        <v>0</v>
      </c>
      <c r="O63" s="17">
        <f t="shared" si="11"/>
        <v>0</v>
      </c>
      <c r="P63" s="17">
        <f t="shared" si="4"/>
        <v>777660920.6</v>
      </c>
    </row>
    <row r="64" ht="14.25" customHeight="1">
      <c r="A64" s="19" t="s">
        <v>75</v>
      </c>
      <c r="B64" s="20">
        <v>5.5838291E7</v>
      </c>
      <c r="C64" s="19"/>
      <c r="D64" s="23">
        <v>0.0</v>
      </c>
      <c r="E64" s="23">
        <v>0.0</v>
      </c>
      <c r="F64" s="23">
        <v>747343.04</v>
      </c>
      <c r="G64" s="23">
        <v>0.0</v>
      </c>
      <c r="H64" s="23">
        <v>873999.27</v>
      </c>
      <c r="I64" s="23">
        <v>0.0</v>
      </c>
      <c r="J64" s="23">
        <v>0.0</v>
      </c>
      <c r="K64" s="23">
        <v>0.0</v>
      </c>
      <c r="L64" s="23">
        <v>0.0</v>
      </c>
      <c r="M64" s="23"/>
      <c r="N64" s="23"/>
      <c r="O64" s="23"/>
      <c r="P64" s="17">
        <f t="shared" si="4"/>
        <v>1621342.31</v>
      </c>
    </row>
    <row r="65" ht="14.25" customHeight="1">
      <c r="A65" s="19" t="s">
        <v>76</v>
      </c>
      <c r="B65" s="20"/>
      <c r="C65" s="20"/>
      <c r="D65" s="23">
        <v>0.0</v>
      </c>
      <c r="E65" s="20">
        <v>4.846807868E7</v>
      </c>
      <c r="F65" s="20">
        <v>8.915869583E7</v>
      </c>
      <c r="G65" s="23">
        <v>1.684315389E7</v>
      </c>
      <c r="H65" s="20">
        <v>1.8419202263E8</v>
      </c>
      <c r="I65" s="20">
        <v>2.7616277433E8</v>
      </c>
      <c r="J65" s="20">
        <v>5.511126667E7</v>
      </c>
      <c r="K65" s="23">
        <v>2.348419917E7</v>
      </c>
      <c r="L65" s="23">
        <v>8.261938708E7</v>
      </c>
      <c r="M65" s="23"/>
      <c r="N65" s="23"/>
      <c r="O65" s="23"/>
      <c r="P65" s="17">
        <f t="shared" si="4"/>
        <v>776039578.3</v>
      </c>
    </row>
    <row r="66" ht="14.25" customHeight="1">
      <c r="A66" s="19" t="s">
        <v>77</v>
      </c>
      <c r="B66" s="23">
        <v>8.97376944E8</v>
      </c>
      <c r="C66" s="19"/>
      <c r="D66" s="23">
        <v>0.0</v>
      </c>
      <c r="E66" s="23">
        <v>0.0</v>
      </c>
      <c r="F66" s="23">
        <v>0.0</v>
      </c>
      <c r="G66" s="23">
        <v>0.0</v>
      </c>
      <c r="H66" s="23">
        <v>0.0</v>
      </c>
      <c r="I66" s="23">
        <v>0.0</v>
      </c>
      <c r="J66" s="23">
        <v>0.0</v>
      </c>
      <c r="K66" s="23"/>
      <c r="L66" s="23"/>
      <c r="M66" s="1"/>
      <c r="N66" s="1"/>
      <c r="O66" s="1"/>
      <c r="P66" s="17">
        <f t="shared" si="4"/>
        <v>0</v>
      </c>
    </row>
    <row r="67" ht="14.25" customHeight="1">
      <c r="A67" s="22" t="s">
        <v>78</v>
      </c>
      <c r="B67" s="23"/>
      <c r="C67" s="22"/>
      <c r="D67" s="23">
        <v>0.0</v>
      </c>
      <c r="E67" s="23">
        <v>0.0</v>
      </c>
      <c r="F67" s="23">
        <v>0.0</v>
      </c>
      <c r="G67" s="23">
        <v>0.0</v>
      </c>
      <c r="H67" s="23">
        <v>0.0</v>
      </c>
      <c r="I67" s="23">
        <v>0.0</v>
      </c>
      <c r="J67" s="23">
        <v>0.0</v>
      </c>
      <c r="K67" s="23"/>
      <c r="L67" s="23"/>
      <c r="M67" s="1"/>
      <c r="N67" s="1"/>
      <c r="O67" s="1"/>
      <c r="P67" s="17">
        <f t="shared" si="4"/>
        <v>0</v>
      </c>
    </row>
    <row r="68" ht="14.25" customHeight="1">
      <c r="A68" s="18" t="s">
        <v>79</v>
      </c>
      <c r="B68" s="17">
        <f>SUM(B69:B70)</f>
        <v>0</v>
      </c>
      <c r="C68" s="18"/>
      <c r="D68" s="17">
        <f t="shared" ref="D68:H68" si="12">SUM(D69:D70)</f>
        <v>0</v>
      </c>
      <c r="E68" s="17">
        <f t="shared" si="12"/>
        <v>0</v>
      </c>
      <c r="F68" s="17">
        <f t="shared" si="12"/>
        <v>0</v>
      </c>
      <c r="G68" s="17">
        <f t="shared" si="12"/>
        <v>0</v>
      </c>
      <c r="H68" s="17">
        <f t="shared" si="12"/>
        <v>0</v>
      </c>
      <c r="I68" s="17">
        <v>0.0</v>
      </c>
      <c r="J68" s="17">
        <f t="shared" ref="J68:L68" si="13">SUM(J69:J70)</f>
        <v>0</v>
      </c>
      <c r="K68" s="17">
        <f t="shared" si="13"/>
        <v>0</v>
      </c>
      <c r="L68" s="17">
        <f t="shared" si="13"/>
        <v>0</v>
      </c>
      <c r="M68" s="17">
        <v>0.0</v>
      </c>
      <c r="N68" s="17">
        <v>0.0</v>
      </c>
      <c r="O68" s="17">
        <v>0.0</v>
      </c>
      <c r="P68" s="17">
        <f t="shared" si="4"/>
        <v>0</v>
      </c>
    </row>
    <row r="69" ht="14.25" customHeight="1">
      <c r="A69" s="19" t="s">
        <v>80</v>
      </c>
      <c r="B69" s="23">
        <v>0.0</v>
      </c>
      <c r="C69" s="19"/>
      <c r="D69" s="23">
        <v>0.0</v>
      </c>
      <c r="E69" s="23">
        <v>0.0</v>
      </c>
      <c r="F69" s="23">
        <v>0.0</v>
      </c>
      <c r="G69" s="23">
        <v>0.0</v>
      </c>
      <c r="H69" s="23">
        <v>0.0</v>
      </c>
      <c r="I69" s="23">
        <v>0.0</v>
      </c>
      <c r="J69" s="23">
        <v>0.0</v>
      </c>
      <c r="K69" s="23">
        <v>0.0</v>
      </c>
      <c r="L69" s="23">
        <v>0.0</v>
      </c>
      <c r="M69" s="1">
        <v>0.0</v>
      </c>
      <c r="N69" s="1">
        <v>0.0</v>
      </c>
      <c r="O69" s="1">
        <v>0.0</v>
      </c>
      <c r="P69" s="17">
        <f t="shared" si="4"/>
        <v>0</v>
      </c>
    </row>
    <row r="70" ht="14.25" customHeight="1">
      <c r="A70" s="19" t="s">
        <v>81</v>
      </c>
      <c r="B70" s="23">
        <v>0.0</v>
      </c>
      <c r="C70" s="19"/>
      <c r="D70" s="23">
        <v>0.0</v>
      </c>
      <c r="E70" s="23">
        <v>0.0</v>
      </c>
      <c r="F70" s="23">
        <v>0.0</v>
      </c>
      <c r="G70" s="23">
        <v>0.0</v>
      </c>
      <c r="H70" s="23">
        <v>0.0</v>
      </c>
      <c r="I70" s="23">
        <v>0.0</v>
      </c>
      <c r="J70" s="23">
        <v>0.0</v>
      </c>
      <c r="K70" s="23">
        <v>0.0</v>
      </c>
      <c r="L70" s="23">
        <v>0.0</v>
      </c>
      <c r="M70" s="1">
        <v>0.0</v>
      </c>
      <c r="N70" s="1">
        <v>0.0</v>
      </c>
      <c r="O70" s="1">
        <v>0.0</v>
      </c>
      <c r="P70" s="17">
        <f t="shared" si="4"/>
        <v>0</v>
      </c>
    </row>
    <row r="71" ht="14.25" customHeight="1">
      <c r="A71" s="18" t="s">
        <v>82</v>
      </c>
      <c r="B71" s="17">
        <f>SUM(B72:B74)</f>
        <v>0</v>
      </c>
      <c r="C71" s="18"/>
      <c r="D71" s="17">
        <f t="shared" ref="D71:L71" si="14">SUM(D72:D74)</f>
        <v>0</v>
      </c>
      <c r="E71" s="17">
        <f t="shared" si="14"/>
        <v>0</v>
      </c>
      <c r="F71" s="17">
        <f t="shared" si="14"/>
        <v>0</v>
      </c>
      <c r="G71" s="17">
        <f t="shared" si="14"/>
        <v>0</v>
      </c>
      <c r="H71" s="17">
        <f t="shared" si="14"/>
        <v>0</v>
      </c>
      <c r="I71" s="17">
        <f t="shared" si="14"/>
        <v>0</v>
      </c>
      <c r="J71" s="17">
        <f t="shared" si="14"/>
        <v>0</v>
      </c>
      <c r="K71" s="17">
        <f t="shared" si="14"/>
        <v>0</v>
      </c>
      <c r="L71" s="17">
        <f t="shared" si="14"/>
        <v>0</v>
      </c>
      <c r="M71" s="17">
        <v>0.0</v>
      </c>
      <c r="N71" s="17">
        <v>0.0</v>
      </c>
      <c r="O71" s="17">
        <v>0.0</v>
      </c>
      <c r="P71" s="17">
        <f t="shared" si="4"/>
        <v>0</v>
      </c>
    </row>
    <row r="72" ht="14.25" customHeight="1">
      <c r="A72" s="19" t="s">
        <v>83</v>
      </c>
      <c r="B72" s="23">
        <v>0.0</v>
      </c>
      <c r="C72" s="19"/>
      <c r="D72" s="23">
        <v>0.0</v>
      </c>
      <c r="E72" s="23">
        <v>0.0</v>
      </c>
      <c r="F72" s="23">
        <v>0.0</v>
      </c>
      <c r="G72" s="23">
        <v>0.0</v>
      </c>
      <c r="H72" s="23">
        <v>0.0</v>
      </c>
      <c r="I72" s="23">
        <v>0.0</v>
      </c>
      <c r="J72" s="23">
        <v>0.0</v>
      </c>
      <c r="K72" s="23">
        <v>0.0</v>
      </c>
      <c r="L72" s="23">
        <v>0.0</v>
      </c>
      <c r="M72" s="1">
        <v>0.0</v>
      </c>
      <c r="N72" s="1">
        <v>0.0</v>
      </c>
      <c r="O72" s="1">
        <v>0.0</v>
      </c>
      <c r="P72" s="17">
        <f t="shared" si="4"/>
        <v>0</v>
      </c>
    </row>
    <row r="73" ht="14.25" customHeight="1">
      <c r="A73" s="19" t="s">
        <v>84</v>
      </c>
      <c r="B73" s="23">
        <v>0.0</v>
      </c>
      <c r="C73" s="19"/>
      <c r="D73" s="23">
        <v>0.0</v>
      </c>
      <c r="E73" s="23">
        <v>0.0</v>
      </c>
      <c r="F73" s="23">
        <v>0.0</v>
      </c>
      <c r="G73" s="23">
        <v>0.0</v>
      </c>
      <c r="H73" s="23">
        <v>0.0</v>
      </c>
      <c r="I73" s="23">
        <v>0.0</v>
      </c>
      <c r="J73" s="23">
        <v>0.0</v>
      </c>
      <c r="K73" s="23">
        <v>0.0</v>
      </c>
      <c r="L73" s="23">
        <v>0.0</v>
      </c>
      <c r="M73" s="1">
        <v>0.0</v>
      </c>
      <c r="N73" s="1">
        <v>0.0</v>
      </c>
      <c r="O73" s="1">
        <v>0.0</v>
      </c>
      <c r="P73" s="17">
        <f t="shared" si="4"/>
        <v>0</v>
      </c>
    </row>
    <row r="74" ht="14.25" customHeight="1">
      <c r="A74" s="19" t="s">
        <v>85</v>
      </c>
      <c r="B74" s="23">
        <v>0.0</v>
      </c>
      <c r="C74" s="19"/>
      <c r="D74" s="23">
        <v>0.0</v>
      </c>
      <c r="E74" s="23">
        <v>0.0</v>
      </c>
      <c r="F74" s="23">
        <v>0.0</v>
      </c>
      <c r="G74" s="23">
        <v>0.0</v>
      </c>
      <c r="H74" s="23">
        <v>0.0</v>
      </c>
      <c r="I74" s="23">
        <v>0.0</v>
      </c>
      <c r="J74" s="23">
        <v>0.0</v>
      </c>
      <c r="K74" s="23">
        <v>0.0</v>
      </c>
      <c r="L74" s="23">
        <v>0.0</v>
      </c>
      <c r="M74" s="1">
        <v>0.0</v>
      </c>
      <c r="N74" s="1">
        <v>0.0</v>
      </c>
      <c r="O74" s="1">
        <v>0.0</v>
      </c>
      <c r="P74" s="17">
        <f t="shared" si="4"/>
        <v>0</v>
      </c>
    </row>
    <row r="75" ht="14.25" customHeight="1">
      <c r="A75" s="13" t="s">
        <v>86</v>
      </c>
      <c r="B75" s="26">
        <f t="shared" ref="B75:J75" si="15">SUM(B76+B79+B82)</f>
        <v>150000000</v>
      </c>
      <c r="C75" s="26">
        <f t="shared" si="15"/>
        <v>0</v>
      </c>
      <c r="D75" s="26">
        <f t="shared" si="15"/>
        <v>0</v>
      </c>
      <c r="E75" s="26">
        <f t="shared" si="15"/>
        <v>61925510.92</v>
      </c>
      <c r="F75" s="26">
        <f t="shared" si="15"/>
        <v>25377536.33</v>
      </c>
      <c r="G75" s="26">
        <f t="shared" si="15"/>
        <v>3862995.9</v>
      </c>
      <c r="H75" s="26">
        <f t="shared" si="15"/>
        <v>7472205.29</v>
      </c>
      <c r="I75" s="26">
        <f t="shared" si="15"/>
        <v>2953800.39</v>
      </c>
      <c r="J75" s="26">
        <f t="shared" si="15"/>
        <v>2758264.7</v>
      </c>
      <c r="K75" s="26">
        <f>+K76+K79+K82</f>
        <v>936195.61</v>
      </c>
      <c r="L75" s="26">
        <f t="shared" ref="L75:O75" si="16">SUM(L76+L79+L82)</f>
        <v>191039.25</v>
      </c>
      <c r="M75" s="17">
        <f t="shared" si="16"/>
        <v>0</v>
      </c>
      <c r="N75" s="17">
        <f t="shared" si="16"/>
        <v>0</v>
      </c>
      <c r="O75" s="17">
        <f t="shared" si="16"/>
        <v>0</v>
      </c>
      <c r="P75" s="17">
        <f t="shared" si="4"/>
        <v>105477548.4</v>
      </c>
    </row>
    <row r="76" ht="14.25" customHeight="1">
      <c r="A76" s="18" t="s">
        <v>87</v>
      </c>
      <c r="B76" s="17">
        <v>0.0</v>
      </c>
      <c r="C76" s="18"/>
      <c r="D76" s="17">
        <v>0.0</v>
      </c>
      <c r="E76" s="17">
        <v>0.0</v>
      </c>
      <c r="F76" s="17">
        <v>0.0</v>
      </c>
      <c r="G76" s="17">
        <v>0.0</v>
      </c>
      <c r="H76" s="17">
        <v>0.0</v>
      </c>
      <c r="I76" s="17">
        <v>0.0</v>
      </c>
      <c r="J76" s="17">
        <v>0.0</v>
      </c>
      <c r="K76" s="17">
        <v>0.0</v>
      </c>
      <c r="L76" s="17">
        <v>0.0</v>
      </c>
      <c r="M76" s="17">
        <v>0.0</v>
      </c>
      <c r="N76" s="17">
        <v>0.0</v>
      </c>
      <c r="O76" s="17">
        <v>0.0</v>
      </c>
      <c r="P76" s="17">
        <f t="shared" si="4"/>
        <v>0</v>
      </c>
    </row>
    <row r="77" ht="14.25" customHeight="1">
      <c r="A77" s="19" t="s">
        <v>88</v>
      </c>
      <c r="B77" s="23">
        <v>0.0</v>
      </c>
      <c r="C77" s="19"/>
      <c r="D77" s="23">
        <v>0.0</v>
      </c>
      <c r="E77" s="23">
        <v>0.0</v>
      </c>
      <c r="F77" s="23">
        <v>0.0</v>
      </c>
      <c r="G77" s="23">
        <v>0.0</v>
      </c>
      <c r="H77" s="23">
        <v>0.0</v>
      </c>
      <c r="I77" s="23">
        <v>0.0</v>
      </c>
      <c r="J77" s="23">
        <v>0.0</v>
      </c>
      <c r="K77" s="23">
        <v>0.0</v>
      </c>
      <c r="L77" s="23">
        <v>0.0</v>
      </c>
      <c r="M77" s="1">
        <v>0.0</v>
      </c>
      <c r="N77" s="1">
        <v>0.0</v>
      </c>
      <c r="O77" s="1">
        <v>0.0</v>
      </c>
      <c r="P77" s="17">
        <f t="shared" si="4"/>
        <v>0</v>
      </c>
    </row>
    <row r="78" ht="14.25" customHeight="1">
      <c r="A78" s="19" t="s">
        <v>89</v>
      </c>
      <c r="B78" s="23">
        <v>0.0</v>
      </c>
      <c r="C78" s="19"/>
      <c r="D78" s="23">
        <v>0.0</v>
      </c>
      <c r="E78" s="23">
        <v>0.0</v>
      </c>
      <c r="F78" s="23">
        <v>0.0</v>
      </c>
      <c r="G78" s="23">
        <v>0.0</v>
      </c>
      <c r="H78" s="23">
        <v>0.0</v>
      </c>
      <c r="I78" s="23">
        <v>0.0</v>
      </c>
      <c r="J78" s="23">
        <v>0.0</v>
      </c>
      <c r="K78" s="23">
        <v>0.0</v>
      </c>
      <c r="L78" s="23">
        <v>0.0</v>
      </c>
      <c r="M78" s="1">
        <v>0.0</v>
      </c>
      <c r="N78" s="1">
        <v>0.0</v>
      </c>
      <c r="O78" s="1">
        <v>0.0</v>
      </c>
      <c r="P78" s="17">
        <f t="shared" si="4"/>
        <v>0</v>
      </c>
    </row>
    <row r="79" ht="14.25" customHeight="1">
      <c r="A79" s="18" t="s">
        <v>90</v>
      </c>
      <c r="B79" s="27">
        <f t="shared" ref="B79:D79" si="17">SUM(B80:B81)</f>
        <v>150000000</v>
      </c>
      <c r="C79" s="27">
        <f t="shared" si="17"/>
        <v>0</v>
      </c>
      <c r="D79" s="27">
        <f t="shared" si="17"/>
        <v>0</v>
      </c>
      <c r="E79" s="27">
        <f>+E80</f>
        <v>61925510.92</v>
      </c>
      <c r="F79" s="27">
        <f t="shared" ref="F79:O79" si="18">SUM(F80:F81)</f>
        <v>25377536.33</v>
      </c>
      <c r="G79" s="27">
        <f t="shared" si="18"/>
        <v>3862995.9</v>
      </c>
      <c r="H79" s="27">
        <f t="shared" si="18"/>
        <v>7472205.29</v>
      </c>
      <c r="I79" s="27">
        <f t="shared" si="18"/>
        <v>2953800.39</v>
      </c>
      <c r="J79" s="27">
        <f t="shared" si="18"/>
        <v>2758264.7</v>
      </c>
      <c r="K79" s="27">
        <f t="shared" si="18"/>
        <v>936195.61</v>
      </c>
      <c r="L79" s="27">
        <f t="shared" si="18"/>
        <v>191039.25</v>
      </c>
      <c r="M79" s="27">
        <f t="shared" si="18"/>
        <v>0</v>
      </c>
      <c r="N79" s="27">
        <f t="shared" si="18"/>
        <v>0</v>
      </c>
      <c r="O79" s="27">
        <f t="shared" si="18"/>
        <v>0</v>
      </c>
      <c r="P79" s="17">
        <f t="shared" si="4"/>
        <v>105477548.4</v>
      </c>
    </row>
    <row r="80" ht="14.25" customHeight="1">
      <c r="A80" s="19" t="s">
        <v>91</v>
      </c>
      <c r="B80" s="21"/>
      <c r="C80" s="20"/>
      <c r="D80" s="21">
        <v>0.0</v>
      </c>
      <c r="E80" s="20">
        <v>6.192551092E7</v>
      </c>
      <c r="F80" s="20">
        <v>2.537753633E7</v>
      </c>
      <c r="G80" s="20">
        <v>3862995.9</v>
      </c>
      <c r="H80" s="20">
        <v>7472205.29</v>
      </c>
      <c r="I80" s="20">
        <v>2953800.39</v>
      </c>
      <c r="J80" s="20">
        <v>2758264.7</v>
      </c>
      <c r="K80" s="23">
        <v>936195.61</v>
      </c>
      <c r="L80" s="23">
        <v>191039.25</v>
      </c>
      <c r="M80" s="23"/>
      <c r="N80" s="23"/>
      <c r="O80" s="23"/>
      <c r="P80" s="17">
        <f t="shared" si="4"/>
        <v>105477548.4</v>
      </c>
    </row>
    <row r="81" ht="14.25" customHeight="1">
      <c r="A81" s="19" t="s">
        <v>92</v>
      </c>
      <c r="B81" s="23">
        <v>1.5E8</v>
      </c>
      <c r="C81" s="19"/>
      <c r="D81" s="23">
        <v>0.0</v>
      </c>
      <c r="E81" s="23">
        <v>0.0</v>
      </c>
      <c r="F81" s="23">
        <v>0.0</v>
      </c>
      <c r="G81" s="23">
        <v>0.0</v>
      </c>
      <c r="H81" s="23">
        <v>0.0</v>
      </c>
      <c r="I81" s="23">
        <v>0.0</v>
      </c>
      <c r="J81" s="23">
        <v>0.0</v>
      </c>
      <c r="K81" s="23">
        <v>0.0</v>
      </c>
      <c r="L81" s="23">
        <v>0.0</v>
      </c>
      <c r="M81" s="1">
        <v>0.0</v>
      </c>
      <c r="N81" s="1">
        <v>0.0</v>
      </c>
      <c r="O81" s="1">
        <v>0.0</v>
      </c>
      <c r="P81" s="17">
        <f t="shared" si="4"/>
        <v>0</v>
      </c>
    </row>
    <row r="82" ht="14.25" customHeight="1">
      <c r="A82" s="18" t="s">
        <v>93</v>
      </c>
      <c r="B82" s="17">
        <f>SUM(B83)</f>
        <v>0</v>
      </c>
      <c r="C82" s="18"/>
      <c r="D82" s="17">
        <f t="shared" ref="D82:L82" si="19">SUM(D83)</f>
        <v>0</v>
      </c>
      <c r="E82" s="17">
        <f t="shared" si="19"/>
        <v>0</v>
      </c>
      <c r="F82" s="17">
        <f t="shared" si="19"/>
        <v>0</v>
      </c>
      <c r="G82" s="17">
        <f t="shared" si="19"/>
        <v>0</v>
      </c>
      <c r="H82" s="17">
        <f t="shared" si="19"/>
        <v>0</v>
      </c>
      <c r="I82" s="17">
        <f t="shared" si="19"/>
        <v>0</v>
      </c>
      <c r="J82" s="17">
        <f t="shared" si="19"/>
        <v>0</v>
      </c>
      <c r="K82" s="17">
        <f t="shared" si="19"/>
        <v>0</v>
      </c>
      <c r="L82" s="17">
        <f t="shared" si="19"/>
        <v>0</v>
      </c>
      <c r="M82" s="17">
        <v>0.0</v>
      </c>
      <c r="N82" s="17">
        <v>0.0</v>
      </c>
      <c r="O82" s="17">
        <v>0.0</v>
      </c>
      <c r="P82" s="17">
        <f t="shared" si="4"/>
        <v>0</v>
      </c>
    </row>
    <row r="83" ht="14.25" customHeight="1">
      <c r="A83" s="19" t="s">
        <v>94</v>
      </c>
      <c r="B83" s="23">
        <v>0.0</v>
      </c>
      <c r="C83" s="19"/>
      <c r="D83" s="23">
        <v>0.0</v>
      </c>
      <c r="E83" s="23">
        <v>0.0</v>
      </c>
      <c r="F83" s="23">
        <v>0.0</v>
      </c>
      <c r="G83" s="23">
        <v>0.0</v>
      </c>
      <c r="H83" s="23">
        <v>0.0</v>
      </c>
      <c r="I83" s="23">
        <v>0.0</v>
      </c>
      <c r="J83" s="23">
        <v>0.0</v>
      </c>
      <c r="K83" s="23">
        <v>0.0</v>
      </c>
      <c r="L83" s="23">
        <v>0.0</v>
      </c>
      <c r="M83" s="1">
        <v>0.0</v>
      </c>
      <c r="N83" s="1">
        <v>0.0</v>
      </c>
      <c r="O83" s="1">
        <v>0.0</v>
      </c>
      <c r="P83" s="17">
        <f t="shared" si="4"/>
        <v>0</v>
      </c>
    </row>
    <row r="84" ht="14.25" customHeight="1">
      <c r="A84" s="28" t="s">
        <v>95</v>
      </c>
      <c r="B84" s="29">
        <f t="shared" ref="B84:P84" si="20">SUM(B10+B75)</f>
        <v>4846806362</v>
      </c>
      <c r="C84" s="29">
        <f t="shared" si="20"/>
        <v>0</v>
      </c>
      <c r="D84" s="29">
        <f t="shared" si="20"/>
        <v>145182543</v>
      </c>
      <c r="E84" s="29">
        <f t="shared" si="20"/>
        <v>391987162.3</v>
      </c>
      <c r="F84" s="29">
        <f t="shared" si="20"/>
        <v>341117423.6</v>
      </c>
      <c r="G84" s="29">
        <f t="shared" si="20"/>
        <v>294698778.5</v>
      </c>
      <c r="H84" s="29">
        <f t="shared" si="20"/>
        <v>452800372.5</v>
      </c>
      <c r="I84" s="29">
        <f t="shared" si="20"/>
        <v>512498296.4</v>
      </c>
      <c r="J84" s="29">
        <f t="shared" si="20"/>
        <v>313952810.2</v>
      </c>
      <c r="K84" s="29">
        <f t="shared" si="20"/>
        <v>290393184</v>
      </c>
      <c r="L84" s="29">
        <f t="shared" si="20"/>
        <v>386282425.6</v>
      </c>
      <c r="M84" s="29">
        <f t="shared" si="20"/>
        <v>0</v>
      </c>
      <c r="N84" s="29">
        <f t="shared" si="20"/>
        <v>0</v>
      </c>
      <c r="O84" s="29">
        <f t="shared" si="20"/>
        <v>0</v>
      </c>
      <c r="P84" s="29">
        <f t="shared" si="20"/>
        <v>3128912996</v>
      </c>
      <c r="Q84" s="25" t="s">
        <v>96</v>
      </c>
    </row>
    <row r="85" ht="14.25" customHeight="1">
      <c r="G85" s="30"/>
      <c r="I85" s="25">
        <f>513402620.55-I84</f>
        <v>904324.2</v>
      </c>
      <c r="J85" s="25"/>
      <c r="L85" s="1"/>
      <c r="M85" s="1"/>
      <c r="N85" s="1"/>
    </row>
    <row r="86" ht="14.25" customHeight="1">
      <c r="A86" s="31" t="s">
        <v>97</v>
      </c>
      <c r="B86" s="32">
        <f>+B84-4846806362</f>
        <v>0</v>
      </c>
      <c r="C86" s="31"/>
      <c r="D86" s="33"/>
      <c r="E86" s="20"/>
      <c r="F86" s="25"/>
      <c r="G86" s="25"/>
      <c r="H86" s="25"/>
      <c r="I86" s="21"/>
      <c r="K86" s="25"/>
      <c r="L86" s="1"/>
      <c r="M86" s="34" t="s">
        <v>98</v>
      </c>
    </row>
    <row r="87" ht="14.25" customHeight="1">
      <c r="A87" s="31" t="s">
        <v>99</v>
      </c>
      <c r="B87" s="31"/>
      <c r="C87" s="31"/>
      <c r="D87" s="35"/>
      <c r="E87" s="20" t="s">
        <v>96</v>
      </c>
      <c r="F87" s="25"/>
      <c r="G87" s="25"/>
      <c r="H87" s="25"/>
      <c r="I87" s="36"/>
      <c r="J87" s="36"/>
      <c r="K87" s="25">
        <f>J12+J13+J14+J16+J18+J19+J20+J21+J22+J24+J25+J26+J28+J29+J30+J32+J33+J34+J36+J38+J56+J58+J65+J80</f>
        <v>313952810.2</v>
      </c>
      <c r="L87" s="1"/>
      <c r="M87" s="36" t="s">
        <v>100</v>
      </c>
    </row>
    <row r="88" ht="14.25" customHeight="1">
      <c r="A88" s="31" t="s">
        <v>101</v>
      </c>
      <c r="B88" s="31"/>
      <c r="C88" s="31"/>
      <c r="D88" s="35"/>
      <c r="F88" s="25"/>
      <c r="G88" s="25"/>
      <c r="H88" s="25"/>
      <c r="I88" s="37"/>
      <c r="J88" s="31"/>
      <c r="K88" s="25"/>
      <c r="L88" s="1"/>
      <c r="M88" s="36" t="s">
        <v>102</v>
      </c>
    </row>
    <row r="89" ht="14.25" customHeight="1">
      <c r="A89" s="38" t="s">
        <v>103</v>
      </c>
      <c r="B89" s="38"/>
      <c r="C89" s="38"/>
      <c r="F89" s="25"/>
      <c r="G89" s="25"/>
      <c r="H89" s="25"/>
      <c r="I89" s="25" t="s">
        <v>96</v>
      </c>
      <c r="J89" s="25" t="s">
        <v>96</v>
      </c>
      <c r="K89" s="25"/>
      <c r="L89" s="1"/>
      <c r="M89" s="25"/>
      <c r="N89" s="1"/>
    </row>
    <row r="90" ht="14.25" customHeight="1">
      <c r="A90" s="39" t="s">
        <v>104</v>
      </c>
      <c r="L90" s="1"/>
      <c r="N90" s="1"/>
    </row>
    <row r="91" ht="14.25" customHeight="1">
      <c r="A91" s="40" t="s">
        <v>105</v>
      </c>
      <c r="B91" s="41"/>
    </row>
    <row r="92" ht="14.25" customHeight="1">
      <c r="A92" s="42" t="s">
        <v>106</v>
      </c>
      <c r="B92" s="43"/>
    </row>
    <row r="93" ht="14.25" customHeight="1">
      <c r="A93" s="44" t="s">
        <v>107</v>
      </c>
      <c r="B93" s="43"/>
    </row>
    <row r="94" ht="60.0" customHeight="1">
      <c r="A94" s="45" t="s">
        <v>108</v>
      </c>
      <c r="B94" s="46"/>
    </row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2">
    <mergeCell ref="M88:O88"/>
    <mergeCell ref="A91:B91"/>
    <mergeCell ref="A92:B92"/>
    <mergeCell ref="A93:B93"/>
    <mergeCell ref="A94:B94"/>
    <mergeCell ref="A3:P3"/>
    <mergeCell ref="A4:P4"/>
    <mergeCell ref="A5:P5"/>
    <mergeCell ref="A6:P6"/>
    <mergeCell ref="A7:P7"/>
    <mergeCell ref="M86:O86"/>
    <mergeCell ref="M87:O87"/>
  </mergeCells>
  <printOptions/>
  <pageMargins bottom="0.393700787401575" footer="0.0" header="0.0" left="0.393700787401575" right="0.196850393700787" top="0.393700787401575"/>
  <pageSetup paperSize="5" orientation="landscape"/>
  <colBreaks count="1" manualBreakCount="1">
    <brk id="16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71.0"/>
    <col customWidth="1" min="2" max="2" width="18.57"/>
    <col customWidth="1" min="3" max="3" width="16.14"/>
    <col customWidth="1" min="4" max="4" width="17.86"/>
    <col customWidth="1" min="5" max="5" width="18.14"/>
    <col customWidth="1" min="6" max="6" width="16.57"/>
    <col customWidth="1" min="7" max="7" width="16.71"/>
    <col customWidth="1" min="8" max="8" width="16.43"/>
    <col customWidth="1" min="9" max="9" width="16.29"/>
    <col customWidth="1" min="10" max="10" width="16.43"/>
    <col customWidth="1" min="11" max="11" width="16.29"/>
    <col customWidth="1" min="12" max="14" width="15.57"/>
    <col customWidth="1" min="15" max="15" width="13.71"/>
    <col customWidth="1" min="16" max="16" width="19.0"/>
    <col customWidth="1" min="17" max="17" width="16.57"/>
    <col customWidth="1" min="18" max="26" width="10.71"/>
  </cols>
  <sheetData>
    <row r="1" ht="14.25" customHeight="1">
      <c r="L1" s="1"/>
      <c r="N1" s="1"/>
    </row>
    <row r="2" ht="14.25" customHeight="1">
      <c r="L2" s="1"/>
      <c r="N2" s="1"/>
    </row>
    <row r="3" ht="24.0" customHeight="1">
      <c r="A3" s="2" t="s">
        <v>0</v>
      </c>
    </row>
    <row r="4" ht="21.0" customHeight="1">
      <c r="A4" s="2" t="s">
        <v>1</v>
      </c>
    </row>
    <row r="5" ht="14.25" customHeight="1">
      <c r="A5" s="3" t="s">
        <v>2</v>
      </c>
    </row>
    <row r="6" ht="24.0" customHeight="1">
      <c r="A6" s="4" t="s">
        <v>3</v>
      </c>
    </row>
    <row r="7" ht="18.0" customHeight="1">
      <c r="A7" s="5" t="s">
        <v>4</v>
      </c>
    </row>
    <row r="8" ht="14.25" customHeight="1">
      <c r="C8" s="6">
        <f>D84+E84+F84+G84+H84+I84+J84+K84+L84+M84</f>
        <v>3619521373</v>
      </c>
      <c r="D8" s="7">
        <f>+C8/B10</f>
        <v>0.7706345748</v>
      </c>
      <c r="L8" s="1"/>
      <c r="N8" s="1">
        <f>+P10/B10</f>
        <v>0.7479178856</v>
      </c>
    </row>
    <row r="9">
      <c r="A9" s="8" t="s">
        <v>5</v>
      </c>
      <c r="B9" s="9" t="s">
        <v>6</v>
      </c>
      <c r="C9" s="9" t="s">
        <v>7</v>
      </c>
      <c r="D9" s="10" t="s">
        <v>8</v>
      </c>
      <c r="E9" s="10" t="s">
        <v>9</v>
      </c>
      <c r="F9" s="10" t="s">
        <v>10</v>
      </c>
      <c r="G9" s="10" t="s">
        <v>11</v>
      </c>
      <c r="H9" s="11" t="s">
        <v>12</v>
      </c>
      <c r="I9" s="10" t="s">
        <v>13</v>
      </c>
      <c r="J9" s="11" t="s">
        <v>14</v>
      </c>
      <c r="K9" s="10" t="s">
        <v>15</v>
      </c>
      <c r="L9" s="12" t="s">
        <v>16</v>
      </c>
      <c r="M9" s="10" t="s">
        <v>17</v>
      </c>
      <c r="N9" s="12" t="s">
        <v>18</v>
      </c>
      <c r="O9" s="11" t="s">
        <v>19</v>
      </c>
      <c r="P9" s="10" t="s">
        <v>20</v>
      </c>
    </row>
    <row r="10" ht="14.25" customHeight="1">
      <c r="A10" s="13" t="s">
        <v>21</v>
      </c>
      <c r="B10" s="14">
        <f t="shared" ref="B10:M10" si="1">SUM(B11+B17+B27+B37+B46+B53+B63+B68+B71)</f>
        <v>4696806362</v>
      </c>
      <c r="C10" s="14">
        <f t="shared" si="1"/>
        <v>0</v>
      </c>
      <c r="D10" s="15">
        <f t="shared" si="1"/>
        <v>145182543</v>
      </c>
      <c r="E10" s="14">
        <f t="shared" si="1"/>
        <v>330061651.4</v>
      </c>
      <c r="F10" s="14">
        <f t="shared" si="1"/>
        <v>315739887.3</v>
      </c>
      <c r="G10" s="14">
        <f t="shared" si="1"/>
        <v>290835782.6</v>
      </c>
      <c r="H10" s="14">
        <f t="shared" si="1"/>
        <v>445328167.2</v>
      </c>
      <c r="I10" s="14">
        <f t="shared" si="1"/>
        <v>509544496</v>
      </c>
      <c r="J10" s="14">
        <f t="shared" si="1"/>
        <v>310175280.1</v>
      </c>
      <c r="K10" s="14">
        <f t="shared" si="1"/>
        <v>289326348.4</v>
      </c>
      <c r="L10" s="14">
        <f t="shared" si="1"/>
        <v>385919795.1</v>
      </c>
      <c r="M10" s="14">
        <f t="shared" si="1"/>
        <v>490711532.2</v>
      </c>
      <c r="N10" s="16">
        <f t="shared" ref="N10:O10" si="2">+N11+N17+N27+N37+N46+N53+N63+N68+N71</f>
        <v>0</v>
      </c>
      <c r="O10" s="16">
        <f t="shared" si="2"/>
        <v>0</v>
      </c>
      <c r="P10" s="17">
        <f t="shared" ref="P10:P83" si="4">SUM(D10:O10)</f>
        <v>3512825483</v>
      </c>
    </row>
    <row r="11" ht="14.25" customHeight="1">
      <c r="A11" s="18" t="s">
        <v>22</v>
      </c>
      <c r="B11" s="17">
        <f t="shared" ref="B11:O11" si="3">SUM(B12:B16)</f>
        <v>1788641849</v>
      </c>
      <c r="C11" s="17">
        <f t="shared" si="3"/>
        <v>0</v>
      </c>
      <c r="D11" s="17">
        <f t="shared" si="3"/>
        <v>132551818</v>
      </c>
      <c r="E11" s="17">
        <f t="shared" si="3"/>
        <v>160546917</v>
      </c>
      <c r="F11" s="17">
        <f t="shared" si="3"/>
        <v>141334574</v>
      </c>
      <c r="G11" s="17">
        <f t="shared" si="3"/>
        <v>137463441</v>
      </c>
      <c r="H11" s="17">
        <f t="shared" si="3"/>
        <v>143592558.4</v>
      </c>
      <c r="I11" s="17">
        <f t="shared" si="3"/>
        <v>136170626.5</v>
      </c>
      <c r="J11" s="17">
        <f t="shared" si="3"/>
        <v>143844687.8</v>
      </c>
      <c r="K11" s="17">
        <f t="shared" si="3"/>
        <v>141933894</v>
      </c>
      <c r="L11" s="17">
        <f t="shared" si="3"/>
        <v>135754485</v>
      </c>
      <c r="M11" s="17">
        <f t="shared" si="3"/>
        <v>137221830</v>
      </c>
      <c r="N11" s="17">
        <f t="shared" si="3"/>
        <v>0</v>
      </c>
      <c r="O11" s="17">
        <f t="shared" si="3"/>
        <v>0</v>
      </c>
      <c r="P11" s="17">
        <f t="shared" si="4"/>
        <v>1410414832</v>
      </c>
    </row>
    <row r="12" ht="14.25" customHeight="1">
      <c r="A12" s="19" t="s">
        <v>23</v>
      </c>
      <c r="B12" s="20">
        <v>1.505499666E9</v>
      </c>
      <c r="C12" s="20"/>
      <c r="D12" s="20">
        <v>1.079467E8</v>
      </c>
      <c r="E12" s="20">
        <v>1.37300103E8</v>
      </c>
      <c r="F12" s="20">
        <v>1.17954202E8</v>
      </c>
      <c r="G12" s="20">
        <v>1.15347568E8</v>
      </c>
      <c r="H12" s="20">
        <v>1.1507560555E8</v>
      </c>
      <c r="I12" s="20">
        <v>1.1344102747E8</v>
      </c>
      <c r="J12" s="20">
        <v>1.2520961918E8</v>
      </c>
      <c r="K12" s="21">
        <v>1.1053901E8</v>
      </c>
      <c r="L12" s="21">
        <v>1.14157087E8</v>
      </c>
      <c r="M12" s="47">
        <v>1.13200846E8</v>
      </c>
      <c r="N12" s="21"/>
      <c r="O12" s="21"/>
      <c r="P12" s="17">
        <f t="shared" si="4"/>
        <v>1170171768</v>
      </c>
    </row>
    <row r="13" ht="14.25" customHeight="1">
      <c r="A13" s="19" t="s">
        <v>24</v>
      </c>
      <c r="B13" s="20">
        <v>9.0623989E7</v>
      </c>
      <c r="C13" s="20"/>
      <c r="D13" s="20">
        <v>9269089.0</v>
      </c>
      <c r="E13" s="20">
        <v>7509093.0</v>
      </c>
      <c r="F13" s="20">
        <v>8192705.0</v>
      </c>
      <c r="G13" s="20">
        <v>6963976.0</v>
      </c>
      <c r="H13" s="20">
        <v>7534576.88</v>
      </c>
      <c r="I13" s="20">
        <v>7791616.0</v>
      </c>
      <c r="J13" s="20">
        <v>2885399.6</v>
      </c>
      <c r="K13" s="21">
        <v>7191371.0</v>
      </c>
      <c r="L13" s="21">
        <v>5168401.0</v>
      </c>
      <c r="M13" s="47">
        <v>7561575.0</v>
      </c>
      <c r="N13" s="21"/>
      <c r="O13" s="21"/>
      <c r="P13" s="17">
        <f t="shared" si="4"/>
        <v>70067802.48</v>
      </c>
    </row>
    <row r="14" ht="14.25" customHeight="1">
      <c r="A14" s="19" t="s">
        <v>25</v>
      </c>
      <c r="B14" s="20">
        <v>76114.0</v>
      </c>
      <c r="C14" s="20"/>
      <c r="D14" s="20">
        <v>733192.0</v>
      </c>
      <c r="E14" s="20">
        <v>675424.0</v>
      </c>
      <c r="F14" s="20">
        <v>685827.0</v>
      </c>
      <c r="G14" s="20">
        <v>734266.0</v>
      </c>
      <c r="H14" s="20">
        <v>765424.0</v>
      </c>
      <c r="I14" s="21">
        <v>768244.0</v>
      </c>
      <c r="J14" s="20">
        <v>735384.0</v>
      </c>
      <c r="K14" s="21">
        <v>735531.0</v>
      </c>
      <c r="L14" s="21">
        <v>760551.0</v>
      </c>
      <c r="M14" s="47">
        <v>758140.0</v>
      </c>
      <c r="N14" s="21"/>
      <c r="O14" s="21"/>
      <c r="P14" s="17">
        <f t="shared" si="4"/>
        <v>7351983</v>
      </c>
    </row>
    <row r="15" ht="14.25" customHeight="1">
      <c r="A15" s="19" t="s">
        <v>26</v>
      </c>
      <c r="B15" s="20">
        <v>1.5E7</v>
      </c>
      <c r="C15" s="20"/>
      <c r="D15" s="20">
        <v>0.0</v>
      </c>
      <c r="E15" s="21">
        <v>630000.0</v>
      </c>
      <c r="F15" s="21">
        <v>0.0</v>
      </c>
      <c r="G15" s="21">
        <v>0.0</v>
      </c>
      <c r="H15" s="21">
        <v>5625000.0</v>
      </c>
      <c r="I15" s="21">
        <v>0.0</v>
      </c>
      <c r="J15" s="21">
        <v>0.0</v>
      </c>
      <c r="K15" s="21">
        <v>8216690.0</v>
      </c>
      <c r="L15" s="21">
        <v>0.0</v>
      </c>
      <c r="M15" s="47">
        <v>0.0</v>
      </c>
      <c r="N15" s="21"/>
      <c r="O15" s="21"/>
      <c r="P15" s="17">
        <f t="shared" si="4"/>
        <v>14471690</v>
      </c>
    </row>
    <row r="16" ht="14.25" customHeight="1">
      <c r="A16" s="19" t="s">
        <v>27</v>
      </c>
      <c r="B16" s="20">
        <v>1.7744208E8</v>
      </c>
      <c r="C16" s="20"/>
      <c r="D16" s="20">
        <v>1.4602837E7</v>
      </c>
      <c r="E16" s="20">
        <v>1.4432297E7</v>
      </c>
      <c r="F16" s="20">
        <v>1.450184E7</v>
      </c>
      <c r="G16" s="20">
        <v>1.4417631E7</v>
      </c>
      <c r="H16" s="20">
        <v>1.4591952E7</v>
      </c>
      <c r="I16" s="20">
        <v>1.4169739E7</v>
      </c>
      <c r="J16" s="20">
        <v>1.5014285E7</v>
      </c>
      <c r="K16" s="21">
        <v>1.5251292E7</v>
      </c>
      <c r="L16" s="21">
        <v>1.5668446E7</v>
      </c>
      <c r="M16" s="47">
        <v>1.5701269E7</v>
      </c>
      <c r="N16" s="21"/>
      <c r="O16" s="21"/>
      <c r="P16" s="17">
        <f t="shared" si="4"/>
        <v>148351588</v>
      </c>
    </row>
    <row r="17" ht="14.25" customHeight="1">
      <c r="A17" s="18" t="s">
        <v>28</v>
      </c>
      <c r="B17" s="17">
        <f t="shared" ref="B17:O17" si="5">SUM(B18:B26)</f>
        <v>1314434350</v>
      </c>
      <c r="C17" s="17">
        <f t="shared" si="5"/>
        <v>0</v>
      </c>
      <c r="D17" s="17">
        <f t="shared" si="5"/>
        <v>5911689</v>
      </c>
      <c r="E17" s="17">
        <f t="shared" si="5"/>
        <v>121046655.7</v>
      </c>
      <c r="F17" s="17">
        <f t="shared" si="5"/>
        <v>65269568.01</v>
      </c>
      <c r="G17" s="17">
        <f t="shared" si="5"/>
        <v>111087494.9</v>
      </c>
      <c r="H17" s="17">
        <f t="shared" si="5"/>
        <v>84670173.99</v>
      </c>
      <c r="I17" s="17">
        <f t="shared" si="5"/>
        <v>80571855.76</v>
      </c>
      <c r="J17" s="17">
        <f t="shared" si="5"/>
        <v>86574253.17</v>
      </c>
      <c r="K17" s="17">
        <f t="shared" si="5"/>
        <v>93595425.51</v>
      </c>
      <c r="L17" s="17">
        <f t="shared" si="5"/>
        <v>122397168.7</v>
      </c>
      <c r="M17" s="17">
        <f t="shared" si="5"/>
        <v>103711436.6</v>
      </c>
      <c r="N17" s="17">
        <f t="shared" si="5"/>
        <v>0</v>
      </c>
      <c r="O17" s="17">
        <f t="shared" si="5"/>
        <v>0</v>
      </c>
      <c r="P17" s="17">
        <f t="shared" si="4"/>
        <v>874835721.3</v>
      </c>
    </row>
    <row r="18" ht="14.25" customHeight="1">
      <c r="A18" s="19" t="s">
        <v>29</v>
      </c>
      <c r="B18" s="20">
        <v>8.81035387E8</v>
      </c>
      <c r="C18" s="20"/>
      <c r="D18" s="20">
        <v>1225.0</v>
      </c>
      <c r="E18" s="20">
        <v>1.1949660772E8</v>
      </c>
      <c r="F18" s="20">
        <v>5.368231658E7</v>
      </c>
      <c r="G18" s="20">
        <v>8.397576186E7</v>
      </c>
      <c r="H18" s="20">
        <v>6.585806667E7</v>
      </c>
      <c r="I18" s="20">
        <v>5.978792047E7</v>
      </c>
      <c r="J18" s="20">
        <v>6.978928889E7</v>
      </c>
      <c r="K18" s="21">
        <v>6.848506734E7</v>
      </c>
      <c r="L18" s="47">
        <v>6.962455667E7</v>
      </c>
      <c r="M18" s="47">
        <v>6.38365209E7</v>
      </c>
      <c r="N18" s="21"/>
      <c r="O18" s="21"/>
      <c r="P18" s="17">
        <f t="shared" si="4"/>
        <v>654537332.1</v>
      </c>
    </row>
    <row r="19" ht="14.25" customHeight="1">
      <c r="A19" s="19" t="s">
        <v>30</v>
      </c>
      <c r="B19" s="20">
        <v>2.1169886E7</v>
      </c>
      <c r="C19" s="19"/>
      <c r="D19" s="20">
        <v>0.0</v>
      </c>
      <c r="E19" s="20">
        <v>59000.0</v>
      </c>
      <c r="F19" s="20">
        <v>557100.0</v>
      </c>
      <c r="G19" s="20">
        <v>212400.0</v>
      </c>
      <c r="H19" s="20">
        <v>820400.0</v>
      </c>
      <c r="I19" s="20">
        <v>1527831.21</v>
      </c>
      <c r="J19" s="20">
        <v>236000.0</v>
      </c>
      <c r="K19" s="47">
        <v>6187877.11</v>
      </c>
      <c r="L19" s="21">
        <v>6878179.99</v>
      </c>
      <c r="M19" s="47">
        <v>5513939.97</v>
      </c>
      <c r="N19" s="21"/>
      <c r="O19" s="21"/>
      <c r="P19" s="17">
        <f t="shared" si="4"/>
        <v>21992728.28</v>
      </c>
    </row>
    <row r="20" ht="14.25" customHeight="1">
      <c r="A20" s="19" t="s">
        <v>31</v>
      </c>
      <c r="B20" s="20">
        <v>3365071.0</v>
      </c>
      <c r="C20" s="19"/>
      <c r="D20" s="20">
        <v>27450.0</v>
      </c>
      <c r="E20" s="20">
        <v>0.0</v>
      </c>
      <c r="F20" s="20">
        <v>30850.0</v>
      </c>
      <c r="G20" s="20">
        <v>3500.0</v>
      </c>
      <c r="H20" s="20">
        <v>123816.0</v>
      </c>
      <c r="I20" s="20">
        <v>204943.72</v>
      </c>
      <c r="J20" s="20">
        <v>45828.0</v>
      </c>
      <c r="K20" s="21">
        <v>0.0</v>
      </c>
      <c r="L20" s="21">
        <v>13650.0</v>
      </c>
      <c r="M20" s="47">
        <v>0.0</v>
      </c>
      <c r="N20" s="21"/>
      <c r="O20" s="21"/>
      <c r="P20" s="17">
        <f t="shared" si="4"/>
        <v>450037.72</v>
      </c>
    </row>
    <row r="21" ht="14.25" customHeight="1">
      <c r="A21" s="19" t="s">
        <v>32</v>
      </c>
      <c r="B21" s="20">
        <v>2.8938326E7</v>
      </c>
      <c r="C21" s="19"/>
      <c r="D21" s="20">
        <v>13600.0</v>
      </c>
      <c r="E21" s="20">
        <v>0.0</v>
      </c>
      <c r="F21" s="20">
        <v>4233.0</v>
      </c>
      <c r="G21" s="20">
        <v>2663400.0</v>
      </c>
      <c r="H21" s="20">
        <v>1100.0</v>
      </c>
      <c r="I21" s="20">
        <v>6300.0</v>
      </c>
      <c r="J21" s="20">
        <v>213386.0</v>
      </c>
      <c r="K21" s="21">
        <v>1366982.0</v>
      </c>
      <c r="L21" s="21">
        <v>5761400.0</v>
      </c>
      <c r="M21" s="47">
        <v>3660800.0</v>
      </c>
      <c r="N21" s="21"/>
      <c r="O21" s="21"/>
      <c r="P21" s="17">
        <f t="shared" si="4"/>
        <v>13691201</v>
      </c>
    </row>
    <row r="22" ht="14.25" customHeight="1">
      <c r="A22" s="19" t="s">
        <v>33</v>
      </c>
      <c r="B22" s="20">
        <v>1.23143119E8</v>
      </c>
      <c r="C22" s="20"/>
      <c r="D22" s="20">
        <v>670042.0</v>
      </c>
      <c r="E22" s="20">
        <v>0.0</v>
      </c>
      <c r="F22" s="20">
        <v>1347003.0</v>
      </c>
      <c r="G22" s="20">
        <v>1.142466504E7</v>
      </c>
      <c r="H22" s="20">
        <v>5713245.43</v>
      </c>
      <c r="I22" s="20">
        <v>7044520.94</v>
      </c>
      <c r="J22" s="48">
        <v>3442630.79</v>
      </c>
      <c r="K22" s="21">
        <v>2581190.31</v>
      </c>
      <c r="L22" s="21">
        <v>1.69871932E7</v>
      </c>
      <c r="M22" s="47">
        <v>6587277.83</v>
      </c>
      <c r="N22" s="21"/>
      <c r="O22" s="21"/>
      <c r="P22" s="17">
        <f t="shared" si="4"/>
        <v>55797768.54</v>
      </c>
    </row>
    <row r="23" ht="14.25" customHeight="1">
      <c r="A23" s="19" t="s">
        <v>34</v>
      </c>
      <c r="B23" s="20">
        <v>1.71322E7</v>
      </c>
      <c r="C23" s="19"/>
      <c r="D23" s="20">
        <v>0.0</v>
      </c>
      <c r="E23" s="20">
        <v>0.0</v>
      </c>
      <c r="F23" s="20">
        <v>0.0</v>
      </c>
      <c r="G23" s="21">
        <v>0.0</v>
      </c>
      <c r="H23" s="20">
        <v>0.0</v>
      </c>
      <c r="I23" s="20">
        <v>0.0</v>
      </c>
      <c r="J23" s="21">
        <v>0.0</v>
      </c>
      <c r="K23" s="21">
        <v>0.0</v>
      </c>
      <c r="L23" s="47">
        <v>4298320.32</v>
      </c>
      <c r="M23" s="47">
        <v>5427692.43</v>
      </c>
      <c r="N23" s="21"/>
      <c r="O23" s="21"/>
      <c r="P23" s="17">
        <f t="shared" si="4"/>
        <v>9726012.75</v>
      </c>
    </row>
    <row r="24" ht="14.25" customHeight="1">
      <c r="A24" s="22" t="s">
        <v>35</v>
      </c>
      <c r="B24" s="20">
        <v>3.4099011E7</v>
      </c>
      <c r="C24" s="22"/>
      <c r="D24" s="20">
        <v>0.0</v>
      </c>
      <c r="E24" s="20">
        <v>0.0</v>
      </c>
      <c r="F24" s="20">
        <v>335400.9</v>
      </c>
      <c r="G24" s="20">
        <v>2848127.74</v>
      </c>
      <c r="H24" s="20">
        <v>1266473.6</v>
      </c>
      <c r="I24" s="20">
        <v>2820200.06</v>
      </c>
      <c r="J24" s="20">
        <v>942617.85</v>
      </c>
      <c r="K24" s="21">
        <v>1380465.37</v>
      </c>
      <c r="L24" s="21">
        <v>2578258.7</v>
      </c>
      <c r="M24" s="47">
        <v>2614805.45</v>
      </c>
      <c r="N24" s="21"/>
      <c r="O24" s="21"/>
      <c r="P24" s="17">
        <f t="shared" si="4"/>
        <v>14786349.67</v>
      </c>
    </row>
    <row r="25" ht="14.25" customHeight="1">
      <c r="A25" s="19" t="s">
        <v>36</v>
      </c>
      <c r="B25" s="20">
        <v>1.54509025E8</v>
      </c>
      <c r="C25" s="20"/>
      <c r="D25" s="20">
        <v>5178131.0</v>
      </c>
      <c r="E25" s="20">
        <v>0.0</v>
      </c>
      <c r="F25" s="20">
        <v>7593046.0</v>
      </c>
      <c r="G25" s="20">
        <v>7412199.42</v>
      </c>
      <c r="H25" s="20">
        <v>7140035.0</v>
      </c>
      <c r="I25" s="20">
        <v>8158283.0</v>
      </c>
      <c r="J25" s="21">
        <v>1.1842331E7</v>
      </c>
      <c r="K25" s="21">
        <v>9835499.89</v>
      </c>
      <c r="L25" s="47">
        <v>1.041319284E7</v>
      </c>
      <c r="M25" s="47">
        <v>8941461.67</v>
      </c>
      <c r="N25" s="21"/>
      <c r="O25" s="21"/>
      <c r="P25" s="17">
        <f t="shared" si="4"/>
        <v>76514179.82</v>
      </c>
    </row>
    <row r="26" ht="14.25" customHeight="1">
      <c r="A26" s="19" t="s">
        <v>37</v>
      </c>
      <c r="B26" s="20">
        <v>5.1042325E7</v>
      </c>
      <c r="C26" s="19"/>
      <c r="D26" s="20">
        <v>21241.0</v>
      </c>
      <c r="E26" s="20">
        <v>1491048.0</v>
      </c>
      <c r="F26" s="20">
        <v>1719618.53</v>
      </c>
      <c r="G26" s="20">
        <v>2547440.79</v>
      </c>
      <c r="H26" s="20">
        <v>3747037.29</v>
      </c>
      <c r="I26" s="20">
        <v>1021856.36</v>
      </c>
      <c r="J26" s="21">
        <v>62170.64</v>
      </c>
      <c r="K26" s="21">
        <v>3758343.49</v>
      </c>
      <c r="L26" s="21">
        <v>5842416.99</v>
      </c>
      <c r="M26" s="47">
        <v>7128938.36</v>
      </c>
      <c r="N26" s="21"/>
      <c r="O26" s="21"/>
      <c r="P26" s="17">
        <f t="shared" si="4"/>
        <v>27340111.45</v>
      </c>
    </row>
    <row r="27" ht="14.25" customHeight="1">
      <c r="A27" s="18" t="s">
        <v>38</v>
      </c>
      <c r="B27" s="17">
        <f t="shared" ref="B27:O27" si="6">SUM(B28:B36)</f>
        <v>442245821</v>
      </c>
      <c r="C27" s="17">
        <f t="shared" si="6"/>
        <v>0</v>
      </c>
      <c r="D27" s="17">
        <f t="shared" si="6"/>
        <v>2217270</v>
      </c>
      <c r="E27" s="17">
        <f t="shared" si="6"/>
        <v>0</v>
      </c>
      <c r="F27" s="17">
        <f t="shared" si="6"/>
        <v>15738036.24</v>
      </c>
      <c r="G27" s="17">
        <f t="shared" si="6"/>
        <v>21333750.9</v>
      </c>
      <c r="H27" s="17">
        <f t="shared" si="6"/>
        <v>27240470.03</v>
      </c>
      <c r="I27" s="17">
        <f t="shared" si="6"/>
        <v>11083791.39</v>
      </c>
      <c r="J27" s="17">
        <f t="shared" si="6"/>
        <v>19797039.18</v>
      </c>
      <c r="K27" s="17">
        <f t="shared" si="6"/>
        <v>25717642.64</v>
      </c>
      <c r="L27" s="17">
        <f t="shared" si="6"/>
        <v>37794733.55</v>
      </c>
      <c r="M27" s="17">
        <f t="shared" si="6"/>
        <v>22445043.11</v>
      </c>
      <c r="N27" s="17">
        <f t="shared" si="6"/>
        <v>0</v>
      </c>
      <c r="O27" s="17">
        <f t="shared" si="6"/>
        <v>0</v>
      </c>
      <c r="P27" s="17">
        <f t="shared" si="4"/>
        <v>183367777</v>
      </c>
    </row>
    <row r="28" ht="14.25" customHeight="1">
      <c r="A28" s="19" t="s">
        <v>39</v>
      </c>
      <c r="B28" s="20">
        <v>2572421.0</v>
      </c>
      <c r="C28" s="19"/>
      <c r="D28" s="20">
        <v>3789.0</v>
      </c>
      <c r="E28" s="20">
        <v>0.0</v>
      </c>
      <c r="F28" s="20">
        <v>4054.0</v>
      </c>
      <c r="G28" s="20">
        <v>963.0</v>
      </c>
      <c r="H28" s="20">
        <v>89856.8</v>
      </c>
      <c r="I28" s="20">
        <v>160067.76</v>
      </c>
      <c r="J28" s="20">
        <v>24610.0</v>
      </c>
      <c r="K28" s="21">
        <v>265.0</v>
      </c>
      <c r="L28" s="21">
        <v>663200.36</v>
      </c>
      <c r="M28" s="47">
        <v>23600.0</v>
      </c>
      <c r="N28" s="21"/>
      <c r="O28" s="21"/>
      <c r="P28" s="17">
        <f t="shared" si="4"/>
        <v>970405.92</v>
      </c>
    </row>
    <row r="29" ht="14.25" customHeight="1">
      <c r="A29" s="19" t="s">
        <v>40</v>
      </c>
      <c r="B29" s="20">
        <v>3509016.0</v>
      </c>
      <c r="C29" s="19"/>
      <c r="D29" s="20">
        <v>3919.0</v>
      </c>
      <c r="E29" s="20">
        <v>0.0</v>
      </c>
      <c r="F29" s="20">
        <v>82304.5</v>
      </c>
      <c r="G29" s="20">
        <v>0.0</v>
      </c>
      <c r="H29" s="20">
        <v>1892.0</v>
      </c>
      <c r="I29" s="20">
        <v>1438.0</v>
      </c>
      <c r="J29" s="21">
        <v>362501.9</v>
      </c>
      <c r="K29" s="21">
        <v>84960.0</v>
      </c>
      <c r="L29" s="21">
        <v>332891.5</v>
      </c>
      <c r="M29" s="47">
        <v>760.0</v>
      </c>
      <c r="N29" s="21"/>
      <c r="O29" s="21"/>
      <c r="P29" s="17">
        <f t="shared" si="4"/>
        <v>870666.9</v>
      </c>
    </row>
    <row r="30" ht="14.25" customHeight="1">
      <c r="A30" s="19" t="s">
        <v>41</v>
      </c>
      <c r="B30" s="20">
        <v>7271577.0</v>
      </c>
      <c r="C30" s="19"/>
      <c r="D30" s="20">
        <v>86916.0</v>
      </c>
      <c r="E30" s="20">
        <v>0.0</v>
      </c>
      <c r="F30" s="20">
        <v>499696.88</v>
      </c>
      <c r="G30" s="20">
        <v>3134.0</v>
      </c>
      <c r="H30" s="20">
        <v>563197.43</v>
      </c>
      <c r="I30" s="20">
        <v>1741549.09</v>
      </c>
      <c r="J30" s="21">
        <v>66524.72</v>
      </c>
      <c r="K30" s="21">
        <v>42298.0</v>
      </c>
      <c r="L30" s="21">
        <v>14419.0</v>
      </c>
      <c r="M30" s="47">
        <v>881436.79</v>
      </c>
      <c r="N30" s="21"/>
      <c r="O30" s="21"/>
      <c r="P30" s="17">
        <f t="shared" si="4"/>
        <v>3899171.91</v>
      </c>
    </row>
    <row r="31" ht="14.25" customHeight="1">
      <c r="A31" s="19" t="s">
        <v>42</v>
      </c>
      <c r="B31" s="20">
        <v>119526.0</v>
      </c>
      <c r="C31" s="19"/>
      <c r="D31" s="23">
        <v>0.0</v>
      </c>
      <c r="E31" s="20">
        <v>0.0</v>
      </c>
      <c r="F31" s="21">
        <v>0.0</v>
      </c>
      <c r="G31" s="20">
        <v>0.0</v>
      </c>
      <c r="H31" s="20">
        <v>0.0</v>
      </c>
      <c r="I31" s="21">
        <v>0.0</v>
      </c>
      <c r="J31" s="21">
        <v>0.0</v>
      </c>
      <c r="K31" s="21">
        <v>0.0</v>
      </c>
      <c r="L31" s="21">
        <v>0.0</v>
      </c>
      <c r="M31" s="47">
        <v>0.0</v>
      </c>
      <c r="N31" s="21"/>
      <c r="O31" s="21"/>
      <c r="P31" s="17">
        <f t="shared" si="4"/>
        <v>0</v>
      </c>
    </row>
    <row r="32" ht="14.25" customHeight="1">
      <c r="A32" s="19" t="s">
        <v>43</v>
      </c>
      <c r="B32" s="20">
        <v>8729917.0</v>
      </c>
      <c r="C32" s="19"/>
      <c r="D32" s="20">
        <v>0.0</v>
      </c>
      <c r="E32" s="20">
        <v>0.0</v>
      </c>
      <c r="F32" s="21">
        <v>5590.0</v>
      </c>
      <c r="G32" s="20">
        <v>175.0</v>
      </c>
      <c r="H32" s="20">
        <v>4388.0</v>
      </c>
      <c r="I32" s="20">
        <v>4662.0</v>
      </c>
      <c r="J32" s="20">
        <v>100.0</v>
      </c>
      <c r="K32" s="47">
        <v>1316830.36</v>
      </c>
      <c r="L32" s="21">
        <v>65287.0</v>
      </c>
      <c r="M32" s="47">
        <v>86175.0</v>
      </c>
      <c r="N32" s="21"/>
      <c r="O32" s="21"/>
      <c r="P32" s="17">
        <f t="shared" si="4"/>
        <v>1483207.36</v>
      </c>
    </row>
    <row r="33" ht="14.25" customHeight="1">
      <c r="A33" s="19" t="s">
        <v>44</v>
      </c>
      <c r="B33" s="20">
        <v>6.164895E7</v>
      </c>
      <c r="C33" s="20"/>
      <c r="D33" s="20">
        <v>28193.0</v>
      </c>
      <c r="E33" s="20">
        <v>0.0</v>
      </c>
      <c r="F33" s="20">
        <v>52183.0</v>
      </c>
      <c r="G33" s="20">
        <v>16196.0</v>
      </c>
      <c r="H33" s="20">
        <v>1934634.68</v>
      </c>
      <c r="I33" s="20">
        <v>164227.0</v>
      </c>
      <c r="J33" s="21">
        <v>1053548.14</v>
      </c>
      <c r="K33" s="21">
        <v>4001590.0</v>
      </c>
      <c r="L33" s="21">
        <v>4978044.61</v>
      </c>
      <c r="M33" s="47">
        <v>2597139.03</v>
      </c>
      <c r="N33" s="21"/>
      <c r="O33" s="21"/>
      <c r="P33" s="17">
        <f t="shared" si="4"/>
        <v>14825755.46</v>
      </c>
    </row>
    <row r="34" ht="14.25" customHeight="1">
      <c r="A34" s="19" t="s">
        <v>45</v>
      </c>
      <c r="B34" s="20">
        <v>1.7364668E8</v>
      </c>
      <c r="C34" s="20"/>
      <c r="D34" s="20">
        <v>1988349.0</v>
      </c>
      <c r="E34" s="20">
        <v>0.0</v>
      </c>
      <c r="F34" s="20">
        <v>5667023.0</v>
      </c>
      <c r="G34" s="20">
        <v>7222762.0</v>
      </c>
      <c r="H34" s="20">
        <v>2.039111745E7</v>
      </c>
      <c r="I34" s="20">
        <v>3954192.89</v>
      </c>
      <c r="J34" s="21">
        <v>7268976.68</v>
      </c>
      <c r="K34" s="21">
        <v>1.641702445E7</v>
      </c>
      <c r="L34" s="21">
        <v>2.466107743E7</v>
      </c>
      <c r="M34" s="47">
        <v>1.03603424E7</v>
      </c>
      <c r="N34" s="21"/>
      <c r="O34" s="21"/>
      <c r="P34" s="17">
        <f t="shared" si="4"/>
        <v>97930865.3</v>
      </c>
    </row>
    <row r="35" ht="14.25" customHeight="1">
      <c r="A35" s="24" t="s">
        <v>46</v>
      </c>
      <c r="B35" s="20"/>
      <c r="C35" s="24"/>
      <c r="D35" s="23">
        <v>0.0</v>
      </c>
      <c r="E35" s="21">
        <v>0.0</v>
      </c>
      <c r="F35" s="21">
        <v>0.0</v>
      </c>
      <c r="G35" s="21">
        <v>0.0</v>
      </c>
      <c r="H35" s="21"/>
      <c r="I35" s="21">
        <v>0.0</v>
      </c>
      <c r="J35" s="21">
        <v>0.0</v>
      </c>
      <c r="K35" s="21">
        <v>0.0</v>
      </c>
      <c r="L35" s="21">
        <v>0.0</v>
      </c>
      <c r="M35" s="47">
        <v>0.0</v>
      </c>
      <c r="N35" s="21"/>
      <c r="O35" s="21"/>
      <c r="P35" s="17">
        <f t="shared" si="4"/>
        <v>0</v>
      </c>
    </row>
    <row r="36" ht="14.25" customHeight="1">
      <c r="A36" s="19" t="s">
        <v>47</v>
      </c>
      <c r="B36" s="20">
        <v>1.84747734E8</v>
      </c>
      <c r="C36" s="20"/>
      <c r="D36" s="20">
        <v>106104.0</v>
      </c>
      <c r="E36" s="20">
        <v>0.0</v>
      </c>
      <c r="F36" s="20">
        <v>9427184.86</v>
      </c>
      <c r="G36" s="20">
        <v>1.40905209E7</v>
      </c>
      <c r="H36" s="20">
        <v>4255383.67</v>
      </c>
      <c r="I36" s="20">
        <v>5057654.65</v>
      </c>
      <c r="J36" s="21">
        <v>1.102077774E7</v>
      </c>
      <c r="K36" s="47">
        <v>3854674.83</v>
      </c>
      <c r="L36" s="21">
        <v>7079813.65</v>
      </c>
      <c r="M36" s="47">
        <v>8495589.89</v>
      </c>
      <c r="N36" s="21"/>
      <c r="O36" s="21"/>
      <c r="P36" s="17">
        <f t="shared" si="4"/>
        <v>63387704.19</v>
      </c>
    </row>
    <row r="37" ht="14.25" customHeight="1">
      <c r="A37" s="18" t="s">
        <v>48</v>
      </c>
      <c r="B37" s="17">
        <f>SUM(B38:B45)</f>
        <v>38602950</v>
      </c>
      <c r="C37" s="18"/>
      <c r="D37" s="17">
        <f t="shared" ref="D37:O37" si="7">SUM(D38:D45)</f>
        <v>4497804</v>
      </c>
      <c r="E37" s="17">
        <f t="shared" si="7"/>
        <v>0</v>
      </c>
      <c r="F37" s="17">
        <f t="shared" si="7"/>
        <v>1698523</v>
      </c>
      <c r="G37" s="17">
        <f t="shared" si="7"/>
        <v>2769898</v>
      </c>
      <c r="H37" s="17">
        <f t="shared" si="7"/>
        <v>3373939</v>
      </c>
      <c r="I37" s="17">
        <f t="shared" si="7"/>
        <v>2961397</v>
      </c>
      <c r="J37" s="17">
        <f t="shared" si="7"/>
        <v>3604855</v>
      </c>
      <c r="K37" s="17">
        <f t="shared" si="7"/>
        <v>2723541</v>
      </c>
      <c r="L37" s="17">
        <f t="shared" si="7"/>
        <v>2715343</v>
      </c>
      <c r="M37" s="17">
        <f t="shared" si="7"/>
        <v>3078728</v>
      </c>
      <c r="N37" s="17">
        <f t="shared" si="7"/>
        <v>0</v>
      </c>
      <c r="O37" s="17">
        <f t="shared" si="7"/>
        <v>0</v>
      </c>
      <c r="P37" s="17">
        <f t="shared" si="4"/>
        <v>27424028</v>
      </c>
    </row>
    <row r="38" ht="14.25" customHeight="1">
      <c r="A38" s="19" t="s">
        <v>49</v>
      </c>
      <c r="B38" s="20">
        <v>3.860295E7</v>
      </c>
      <c r="C38" s="19"/>
      <c r="D38" s="20">
        <v>4497804.0</v>
      </c>
      <c r="E38" s="20">
        <v>0.0</v>
      </c>
      <c r="F38" s="20">
        <v>1698523.0</v>
      </c>
      <c r="G38" s="20">
        <v>2769898.0</v>
      </c>
      <c r="H38" s="20">
        <v>3373939.0</v>
      </c>
      <c r="I38" s="20">
        <v>2961397.0</v>
      </c>
      <c r="J38" s="20">
        <v>3604855.0</v>
      </c>
      <c r="K38" s="23">
        <v>2723541.0</v>
      </c>
      <c r="L38" s="23">
        <v>2715343.0</v>
      </c>
      <c r="M38" s="49">
        <v>3078728.0</v>
      </c>
      <c r="N38" s="23"/>
      <c r="O38" s="23"/>
      <c r="P38" s="17">
        <f t="shared" si="4"/>
        <v>27424028</v>
      </c>
    </row>
    <row r="39" ht="14.25" customHeight="1">
      <c r="A39" s="19" t="s">
        <v>50</v>
      </c>
      <c r="B39" s="20"/>
      <c r="C39" s="19"/>
      <c r="D39" s="23">
        <v>0.0</v>
      </c>
      <c r="E39" s="21">
        <v>0.0</v>
      </c>
      <c r="F39" s="21">
        <v>0.0</v>
      </c>
      <c r="G39" s="20">
        <v>0.0</v>
      </c>
      <c r="H39" s="23">
        <v>0.0</v>
      </c>
      <c r="I39" s="23">
        <v>0.0</v>
      </c>
      <c r="J39" s="23">
        <v>0.0</v>
      </c>
      <c r="K39" s="23">
        <v>0.0</v>
      </c>
      <c r="L39" s="23">
        <v>0.0</v>
      </c>
      <c r="M39" s="49">
        <v>0.0</v>
      </c>
      <c r="N39" s="1"/>
      <c r="O39" s="1"/>
      <c r="P39" s="17">
        <f t="shared" si="4"/>
        <v>0</v>
      </c>
    </row>
    <row r="40" ht="14.25" customHeight="1">
      <c r="A40" s="19" t="s">
        <v>51</v>
      </c>
      <c r="B40" s="20"/>
      <c r="C40" s="19"/>
      <c r="D40" s="23">
        <v>0.0</v>
      </c>
      <c r="E40" s="21">
        <v>0.0</v>
      </c>
      <c r="F40" s="21">
        <v>0.0</v>
      </c>
      <c r="G40" s="20">
        <v>0.0</v>
      </c>
      <c r="H40" s="23">
        <v>0.0</v>
      </c>
      <c r="I40" s="23">
        <v>0.0</v>
      </c>
      <c r="J40" s="23">
        <v>0.0</v>
      </c>
      <c r="K40" s="23">
        <v>0.0</v>
      </c>
      <c r="L40" s="23">
        <v>0.0</v>
      </c>
      <c r="M40" s="49">
        <v>0.0</v>
      </c>
      <c r="N40" s="1"/>
      <c r="O40" s="1"/>
      <c r="P40" s="17">
        <f t="shared" si="4"/>
        <v>0</v>
      </c>
    </row>
    <row r="41" ht="14.25" customHeight="1">
      <c r="A41" s="19" t="s">
        <v>52</v>
      </c>
      <c r="B41" s="20"/>
      <c r="C41" s="19"/>
      <c r="D41" s="23">
        <v>0.0</v>
      </c>
      <c r="E41" s="21">
        <v>0.0</v>
      </c>
      <c r="F41" s="21">
        <v>0.0</v>
      </c>
      <c r="G41" s="20">
        <v>0.0</v>
      </c>
      <c r="H41" s="23">
        <v>0.0</v>
      </c>
      <c r="I41" s="23">
        <v>0.0</v>
      </c>
      <c r="J41" s="23">
        <v>0.0</v>
      </c>
      <c r="K41" s="23">
        <v>0.0</v>
      </c>
      <c r="L41" s="23">
        <v>0.0</v>
      </c>
      <c r="M41" s="49">
        <v>0.0</v>
      </c>
      <c r="N41" s="1"/>
      <c r="O41" s="1"/>
      <c r="P41" s="17">
        <f t="shared" si="4"/>
        <v>0</v>
      </c>
    </row>
    <row r="42" ht="14.25" customHeight="1">
      <c r="A42" s="19" t="s">
        <v>53</v>
      </c>
      <c r="B42" s="20"/>
      <c r="C42" s="19"/>
      <c r="D42" s="23">
        <v>0.0</v>
      </c>
      <c r="E42" s="21">
        <v>0.0</v>
      </c>
      <c r="F42" s="21">
        <v>0.0</v>
      </c>
      <c r="G42" s="20">
        <v>0.0</v>
      </c>
      <c r="H42" s="23">
        <v>0.0</v>
      </c>
      <c r="I42" s="23">
        <v>0.0</v>
      </c>
      <c r="J42" s="23">
        <v>0.0</v>
      </c>
      <c r="K42" s="23">
        <v>0.0</v>
      </c>
      <c r="L42" s="23">
        <v>0.0</v>
      </c>
      <c r="M42" s="49">
        <v>0.0</v>
      </c>
      <c r="N42" s="1"/>
      <c r="O42" s="1"/>
      <c r="P42" s="17">
        <f t="shared" si="4"/>
        <v>0</v>
      </c>
    </row>
    <row r="43" ht="14.25" customHeight="1">
      <c r="A43" s="19" t="s">
        <v>54</v>
      </c>
      <c r="B43" s="20"/>
      <c r="C43" s="19"/>
      <c r="D43" s="23">
        <v>0.0</v>
      </c>
      <c r="E43" s="21">
        <v>0.0</v>
      </c>
      <c r="F43" s="21">
        <v>0.0</v>
      </c>
      <c r="G43" s="20">
        <v>0.0</v>
      </c>
      <c r="H43" s="23">
        <v>0.0</v>
      </c>
      <c r="I43" s="23">
        <v>0.0</v>
      </c>
      <c r="J43" s="23">
        <v>0.0</v>
      </c>
      <c r="K43" s="23">
        <v>0.0</v>
      </c>
      <c r="L43" s="23">
        <v>0.0</v>
      </c>
      <c r="M43" s="49">
        <v>0.0</v>
      </c>
      <c r="N43" s="1"/>
      <c r="O43" s="1"/>
      <c r="P43" s="17">
        <f t="shared" si="4"/>
        <v>0</v>
      </c>
    </row>
    <row r="44" ht="14.25" customHeight="1">
      <c r="A44" s="19" t="s">
        <v>55</v>
      </c>
      <c r="B44" s="20"/>
      <c r="C44" s="19"/>
      <c r="D44" s="23">
        <v>0.0</v>
      </c>
      <c r="E44" s="21">
        <v>0.0</v>
      </c>
      <c r="F44" s="21">
        <v>0.0</v>
      </c>
      <c r="G44" s="20">
        <v>0.0</v>
      </c>
      <c r="H44" s="23">
        <v>0.0</v>
      </c>
      <c r="I44" s="23">
        <v>0.0</v>
      </c>
      <c r="J44" s="23">
        <v>0.0</v>
      </c>
      <c r="K44" s="23">
        <v>0.0</v>
      </c>
      <c r="L44" s="23">
        <v>0.0</v>
      </c>
      <c r="M44" s="49">
        <v>0.0</v>
      </c>
      <c r="N44" s="1"/>
      <c r="O44" s="1"/>
      <c r="P44" s="17">
        <f t="shared" si="4"/>
        <v>0</v>
      </c>
    </row>
    <row r="45" ht="14.25" customHeight="1">
      <c r="A45" s="19" t="s">
        <v>56</v>
      </c>
      <c r="B45" s="20"/>
      <c r="C45" s="19"/>
      <c r="D45" s="23">
        <v>0.0</v>
      </c>
      <c r="E45" s="21">
        <v>0.0</v>
      </c>
      <c r="F45" s="21">
        <v>0.0</v>
      </c>
      <c r="G45" s="20">
        <v>0.0</v>
      </c>
      <c r="H45" s="23">
        <v>0.0</v>
      </c>
      <c r="I45" s="23">
        <v>0.0</v>
      </c>
      <c r="J45" s="23">
        <v>0.0</v>
      </c>
      <c r="K45" s="23">
        <v>0.0</v>
      </c>
      <c r="L45" s="23">
        <v>0.0</v>
      </c>
      <c r="M45" s="49">
        <v>0.0</v>
      </c>
      <c r="N45" s="1"/>
      <c r="O45" s="1"/>
      <c r="P45" s="17">
        <f t="shared" si="4"/>
        <v>0</v>
      </c>
    </row>
    <row r="46" ht="14.25" customHeight="1">
      <c r="A46" s="18" t="s">
        <v>57</v>
      </c>
      <c r="B46" s="17">
        <f>SUM(B47:B52)</f>
        <v>0</v>
      </c>
      <c r="C46" s="18"/>
      <c r="D46" s="17">
        <f t="shared" ref="D46:O46" si="8">SUM(D47:D52)</f>
        <v>0</v>
      </c>
      <c r="E46" s="17">
        <f t="shared" si="8"/>
        <v>0</v>
      </c>
      <c r="F46" s="17">
        <f t="shared" si="8"/>
        <v>0</v>
      </c>
      <c r="G46" s="17">
        <f t="shared" si="8"/>
        <v>0</v>
      </c>
      <c r="H46" s="17">
        <f t="shared" si="8"/>
        <v>0</v>
      </c>
      <c r="I46" s="17">
        <f t="shared" si="8"/>
        <v>0</v>
      </c>
      <c r="J46" s="17">
        <f t="shared" si="8"/>
        <v>0</v>
      </c>
      <c r="K46" s="17">
        <f t="shared" si="8"/>
        <v>0</v>
      </c>
      <c r="L46" s="17">
        <f t="shared" si="8"/>
        <v>0</v>
      </c>
      <c r="M46" s="17">
        <f t="shared" si="8"/>
        <v>0</v>
      </c>
      <c r="N46" s="17">
        <f t="shared" si="8"/>
        <v>0</v>
      </c>
      <c r="O46" s="17">
        <f t="shared" si="8"/>
        <v>0</v>
      </c>
      <c r="P46" s="17">
        <f t="shared" si="4"/>
        <v>0</v>
      </c>
    </row>
    <row r="47" ht="14.25" customHeight="1">
      <c r="A47" s="19" t="s">
        <v>58</v>
      </c>
      <c r="B47" s="23">
        <v>0.0</v>
      </c>
      <c r="C47" s="19"/>
      <c r="D47" s="23">
        <v>0.0</v>
      </c>
      <c r="E47" s="23">
        <v>0.0</v>
      </c>
      <c r="F47" s="23">
        <v>0.0</v>
      </c>
      <c r="G47" s="23">
        <v>0.0</v>
      </c>
      <c r="H47" s="23">
        <v>0.0</v>
      </c>
      <c r="I47" s="23">
        <v>0.0</v>
      </c>
      <c r="J47" s="23">
        <v>0.0</v>
      </c>
      <c r="K47" s="23">
        <v>0.0</v>
      </c>
      <c r="L47" s="23">
        <v>0.0</v>
      </c>
      <c r="M47" s="23">
        <v>0.0</v>
      </c>
      <c r="N47" s="1">
        <v>0.0</v>
      </c>
      <c r="O47" s="1">
        <v>0.0</v>
      </c>
      <c r="P47" s="17">
        <f t="shared" si="4"/>
        <v>0</v>
      </c>
    </row>
    <row r="48" ht="14.25" customHeight="1">
      <c r="A48" s="19" t="s">
        <v>59</v>
      </c>
      <c r="B48" s="23">
        <v>0.0</v>
      </c>
      <c r="C48" s="19"/>
      <c r="D48" s="23">
        <v>0.0</v>
      </c>
      <c r="E48" s="23">
        <v>0.0</v>
      </c>
      <c r="F48" s="23">
        <v>0.0</v>
      </c>
      <c r="G48" s="23">
        <v>0.0</v>
      </c>
      <c r="H48" s="23">
        <v>0.0</v>
      </c>
      <c r="I48" s="23">
        <v>0.0</v>
      </c>
      <c r="J48" s="23">
        <v>0.0</v>
      </c>
      <c r="K48" s="23">
        <v>0.0</v>
      </c>
      <c r="L48" s="23">
        <v>0.0</v>
      </c>
      <c r="M48" s="23">
        <v>0.0</v>
      </c>
      <c r="N48" s="1">
        <v>0.0</v>
      </c>
      <c r="O48" s="1">
        <v>0.0</v>
      </c>
      <c r="P48" s="17">
        <f t="shared" si="4"/>
        <v>0</v>
      </c>
    </row>
    <row r="49" ht="14.25" customHeight="1">
      <c r="A49" s="19" t="s">
        <v>60</v>
      </c>
      <c r="B49" s="23">
        <v>0.0</v>
      </c>
      <c r="C49" s="19"/>
      <c r="D49" s="23">
        <v>0.0</v>
      </c>
      <c r="E49" s="23">
        <v>0.0</v>
      </c>
      <c r="F49" s="23">
        <v>0.0</v>
      </c>
      <c r="G49" s="23">
        <v>0.0</v>
      </c>
      <c r="H49" s="23">
        <v>0.0</v>
      </c>
      <c r="I49" s="23">
        <v>0.0</v>
      </c>
      <c r="J49" s="23">
        <v>0.0</v>
      </c>
      <c r="K49" s="23">
        <v>0.0</v>
      </c>
      <c r="L49" s="23">
        <v>0.0</v>
      </c>
      <c r="M49" s="23">
        <v>0.0</v>
      </c>
      <c r="N49" s="1">
        <v>0.0</v>
      </c>
      <c r="O49" s="1">
        <v>0.0</v>
      </c>
      <c r="P49" s="17">
        <f t="shared" si="4"/>
        <v>0</v>
      </c>
    </row>
    <row r="50" ht="14.25" customHeight="1">
      <c r="A50" s="19" t="s">
        <v>61</v>
      </c>
      <c r="B50" s="23">
        <v>0.0</v>
      </c>
      <c r="C50" s="19"/>
      <c r="D50" s="23">
        <v>0.0</v>
      </c>
      <c r="E50" s="23">
        <v>0.0</v>
      </c>
      <c r="F50" s="23">
        <v>0.0</v>
      </c>
      <c r="G50" s="23">
        <v>0.0</v>
      </c>
      <c r="H50" s="23">
        <v>0.0</v>
      </c>
      <c r="I50" s="23">
        <v>0.0</v>
      </c>
      <c r="J50" s="23">
        <v>0.0</v>
      </c>
      <c r="K50" s="23">
        <v>0.0</v>
      </c>
      <c r="L50" s="23">
        <v>0.0</v>
      </c>
      <c r="M50" s="23">
        <v>0.0</v>
      </c>
      <c r="N50" s="1">
        <v>0.0</v>
      </c>
      <c r="O50" s="1">
        <v>0.0</v>
      </c>
      <c r="P50" s="17">
        <f t="shared" si="4"/>
        <v>0</v>
      </c>
    </row>
    <row r="51" ht="14.25" customHeight="1">
      <c r="A51" s="19" t="s">
        <v>62</v>
      </c>
      <c r="B51" s="23">
        <v>0.0</v>
      </c>
      <c r="C51" s="19"/>
      <c r="D51" s="23">
        <v>0.0</v>
      </c>
      <c r="E51" s="23">
        <v>0.0</v>
      </c>
      <c r="F51" s="23">
        <v>0.0</v>
      </c>
      <c r="G51" s="23">
        <v>0.0</v>
      </c>
      <c r="H51" s="23">
        <v>0.0</v>
      </c>
      <c r="I51" s="23">
        <v>0.0</v>
      </c>
      <c r="J51" s="23">
        <v>0.0</v>
      </c>
      <c r="K51" s="23">
        <v>0.0</v>
      </c>
      <c r="L51" s="23">
        <v>0.0</v>
      </c>
      <c r="M51" s="23">
        <v>0.0</v>
      </c>
      <c r="N51" s="1">
        <v>0.0</v>
      </c>
      <c r="O51" s="1">
        <v>0.0</v>
      </c>
      <c r="P51" s="17">
        <f t="shared" si="4"/>
        <v>0</v>
      </c>
    </row>
    <row r="52" ht="14.25" customHeight="1">
      <c r="A52" s="19" t="s">
        <v>63</v>
      </c>
      <c r="B52" s="23">
        <v>0.0</v>
      </c>
      <c r="C52" s="19"/>
      <c r="D52" s="23">
        <v>0.0</v>
      </c>
      <c r="E52" s="23">
        <v>0.0</v>
      </c>
      <c r="F52" s="23">
        <v>0.0</v>
      </c>
      <c r="G52" s="23">
        <v>0.0</v>
      </c>
      <c r="H52" s="23">
        <v>0.0</v>
      </c>
      <c r="I52" s="23">
        <v>0.0</v>
      </c>
      <c r="J52" s="23">
        <v>0.0</v>
      </c>
      <c r="K52" s="23">
        <v>0.0</v>
      </c>
      <c r="L52" s="23">
        <v>0.0</v>
      </c>
      <c r="M52" s="23">
        <v>0.0</v>
      </c>
      <c r="N52" s="1">
        <v>0.0</v>
      </c>
      <c r="O52" s="1">
        <v>0.0</v>
      </c>
      <c r="P52" s="17">
        <f t="shared" si="4"/>
        <v>0</v>
      </c>
    </row>
    <row r="53" ht="14.25" customHeight="1">
      <c r="A53" s="18" t="s">
        <v>64</v>
      </c>
      <c r="B53" s="17">
        <f t="shared" ref="B53:D53" si="9">SUM(B54:B62)</f>
        <v>159666157</v>
      </c>
      <c r="C53" s="17">
        <f t="shared" si="9"/>
        <v>0</v>
      </c>
      <c r="D53" s="17">
        <f t="shared" si="9"/>
        <v>3962</v>
      </c>
      <c r="E53" s="17">
        <v>0.0</v>
      </c>
      <c r="F53" s="17">
        <f t="shared" ref="F53:O53" si="10">SUM(F54:F62)</f>
        <v>1793147.16</v>
      </c>
      <c r="G53" s="17">
        <f t="shared" si="10"/>
        <v>1338043.94</v>
      </c>
      <c r="H53" s="17">
        <f t="shared" si="10"/>
        <v>1385003.89</v>
      </c>
      <c r="I53" s="17">
        <f t="shared" si="10"/>
        <v>2594051.01</v>
      </c>
      <c r="J53" s="17">
        <f t="shared" si="10"/>
        <v>1243178.3</v>
      </c>
      <c r="K53" s="17">
        <f t="shared" si="10"/>
        <v>1871646.07</v>
      </c>
      <c r="L53" s="17">
        <f t="shared" si="10"/>
        <v>4638677.72</v>
      </c>
      <c r="M53" s="17">
        <f t="shared" si="10"/>
        <v>6317082.51</v>
      </c>
      <c r="N53" s="17">
        <f t="shared" si="10"/>
        <v>0</v>
      </c>
      <c r="O53" s="17">
        <f t="shared" si="10"/>
        <v>0</v>
      </c>
      <c r="P53" s="17">
        <f t="shared" si="4"/>
        <v>21184792.6</v>
      </c>
    </row>
    <row r="54" ht="14.25" customHeight="1">
      <c r="A54" s="19" t="s">
        <v>65</v>
      </c>
      <c r="B54" s="20">
        <v>5.5266374E7</v>
      </c>
      <c r="C54" s="20"/>
      <c r="D54" s="23">
        <v>790.0</v>
      </c>
      <c r="E54" s="23">
        <v>0.0</v>
      </c>
      <c r="F54" s="23">
        <v>1546.0</v>
      </c>
      <c r="G54" s="23">
        <v>1335843.94</v>
      </c>
      <c r="H54" s="20">
        <v>225827.54</v>
      </c>
      <c r="I54" s="20">
        <v>809691.16</v>
      </c>
      <c r="J54" s="20">
        <v>0.0</v>
      </c>
      <c r="K54" s="49">
        <v>6066.0</v>
      </c>
      <c r="L54" s="23">
        <v>318164.2</v>
      </c>
      <c r="M54" s="49">
        <v>3166200.72</v>
      </c>
      <c r="N54" s="49">
        <v>0.0</v>
      </c>
      <c r="O54" s="23"/>
      <c r="P54" s="17">
        <f t="shared" si="4"/>
        <v>5864129.56</v>
      </c>
    </row>
    <row r="55" ht="14.25" customHeight="1">
      <c r="A55" s="19" t="s">
        <v>66</v>
      </c>
      <c r="B55" s="20">
        <v>5820094.0</v>
      </c>
      <c r="C55" s="20"/>
      <c r="D55" s="20">
        <v>0.0</v>
      </c>
      <c r="E55" s="23">
        <v>0.0</v>
      </c>
      <c r="F55" s="23">
        <v>0.0</v>
      </c>
      <c r="G55" s="23">
        <v>0.0</v>
      </c>
      <c r="H55" s="23">
        <v>0.0</v>
      </c>
      <c r="I55" s="20">
        <v>0.0</v>
      </c>
      <c r="J55" s="23">
        <v>0.0</v>
      </c>
      <c r="K55" s="23">
        <v>0.0</v>
      </c>
      <c r="L55" s="23">
        <v>17900.0</v>
      </c>
      <c r="M55" s="49">
        <v>0.0</v>
      </c>
      <c r="N55" s="49">
        <v>0.0</v>
      </c>
      <c r="O55" s="23"/>
      <c r="P55" s="17">
        <f t="shared" si="4"/>
        <v>17900</v>
      </c>
    </row>
    <row r="56" ht="14.25" customHeight="1">
      <c r="A56" s="19" t="s">
        <v>67</v>
      </c>
      <c r="B56" s="20">
        <v>1.1551145E7</v>
      </c>
      <c r="C56" s="20"/>
      <c r="D56" s="23">
        <v>0.0</v>
      </c>
      <c r="E56" s="23">
        <v>0.0</v>
      </c>
      <c r="F56" s="23">
        <v>0.0</v>
      </c>
      <c r="G56" s="23">
        <v>0.0</v>
      </c>
      <c r="H56" s="23">
        <v>0.0</v>
      </c>
      <c r="I56" s="20">
        <v>607868.15</v>
      </c>
      <c r="J56" s="48">
        <v>0.0</v>
      </c>
      <c r="K56" s="23">
        <v>151650.0</v>
      </c>
      <c r="L56" s="23">
        <v>221960.17</v>
      </c>
      <c r="M56" s="49">
        <v>1449338.3</v>
      </c>
      <c r="N56" s="49">
        <v>0.0</v>
      </c>
      <c r="O56" s="23"/>
      <c r="P56" s="17">
        <f t="shared" si="4"/>
        <v>2430816.62</v>
      </c>
    </row>
    <row r="57" ht="14.25" customHeight="1">
      <c r="A57" s="19" t="s">
        <v>68</v>
      </c>
      <c r="B57" s="20">
        <v>1.0439177E7</v>
      </c>
      <c r="C57" s="19"/>
      <c r="D57" s="23">
        <v>0.0</v>
      </c>
      <c r="E57" s="23">
        <v>0.0</v>
      </c>
      <c r="F57" s="23">
        <v>1628400.0</v>
      </c>
      <c r="G57" s="23">
        <v>0.0</v>
      </c>
      <c r="H57" s="23">
        <v>0.0</v>
      </c>
      <c r="I57" s="23">
        <v>0.0</v>
      </c>
      <c r="J57" s="23">
        <v>0.0</v>
      </c>
      <c r="K57" s="23">
        <v>0.0</v>
      </c>
      <c r="L57" s="23">
        <v>90265.53</v>
      </c>
      <c r="M57" s="49">
        <v>0.0</v>
      </c>
      <c r="N57" s="49">
        <v>0.0</v>
      </c>
      <c r="O57" s="23"/>
      <c r="P57" s="17">
        <f t="shared" si="4"/>
        <v>1718665.53</v>
      </c>
    </row>
    <row r="58" ht="14.25" customHeight="1">
      <c r="A58" s="19" t="s">
        <v>69</v>
      </c>
      <c r="B58" s="20">
        <v>5.5333744E7</v>
      </c>
      <c r="C58" s="20"/>
      <c r="D58" s="20">
        <v>3172.0</v>
      </c>
      <c r="E58" s="23">
        <v>0.0</v>
      </c>
      <c r="F58" s="23">
        <v>161851.16</v>
      </c>
      <c r="G58" s="23">
        <v>2200.0</v>
      </c>
      <c r="H58" s="20">
        <v>394603.78</v>
      </c>
      <c r="I58" s="20">
        <v>1172441.7</v>
      </c>
      <c r="J58" s="20">
        <v>1243178.3</v>
      </c>
      <c r="K58" s="23">
        <v>1713930.07</v>
      </c>
      <c r="L58" s="23">
        <v>3222387.82</v>
      </c>
      <c r="M58" s="49">
        <v>350042.29</v>
      </c>
      <c r="N58" s="49">
        <v>0.0</v>
      </c>
      <c r="O58" s="23"/>
      <c r="P58" s="17">
        <f t="shared" si="4"/>
        <v>8263807.12</v>
      </c>
    </row>
    <row r="59" ht="14.25" customHeight="1">
      <c r="A59" s="19" t="s">
        <v>70</v>
      </c>
      <c r="B59" s="20">
        <v>3562454.0</v>
      </c>
      <c r="C59" s="19"/>
      <c r="D59" s="23">
        <v>0.0</v>
      </c>
      <c r="E59" s="23">
        <v>0.0</v>
      </c>
      <c r="F59" s="23">
        <v>1350.0</v>
      </c>
      <c r="G59" s="23">
        <v>0.0</v>
      </c>
      <c r="H59" s="23">
        <v>764572.57</v>
      </c>
      <c r="I59" s="23">
        <v>4050.0</v>
      </c>
      <c r="J59" s="23">
        <v>0.0</v>
      </c>
      <c r="K59" s="23">
        <v>0.0</v>
      </c>
      <c r="L59" s="23">
        <v>768000.0</v>
      </c>
      <c r="M59" s="49">
        <v>1351501.2</v>
      </c>
      <c r="N59" s="49">
        <v>0.0</v>
      </c>
      <c r="O59" s="23"/>
      <c r="P59" s="17">
        <f t="shared" si="4"/>
        <v>2889473.77</v>
      </c>
    </row>
    <row r="60" ht="14.25" customHeight="1">
      <c r="A60" s="19" t="s">
        <v>71</v>
      </c>
      <c r="B60" s="23"/>
      <c r="C60" s="19"/>
      <c r="D60" s="23">
        <v>0.0</v>
      </c>
      <c r="E60" s="21">
        <v>0.0</v>
      </c>
      <c r="F60" s="23">
        <v>0.0</v>
      </c>
      <c r="G60" s="23">
        <v>0.0</v>
      </c>
      <c r="H60" s="25">
        <v>0.0</v>
      </c>
      <c r="I60" s="21">
        <v>0.0</v>
      </c>
      <c r="J60" s="25">
        <v>0.0</v>
      </c>
      <c r="K60" s="25">
        <v>0.0</v>
      </c>
      <c r="L60" s="25">
        <v>0.0</v>
      </c>
      <c r="M60" s="1"/>
      <c r="N60" s="49">
        <v>0.0</v>
      </c>
      <c r="O60" s="1"/>
      <c r="P60" s="17">
        <f t="shared" si="4"/>
        <v>0</v>
      </c>
    </row>
    <row r="61" ht="14.25" customHeight="1">
      <c r="A61" s="19" t="s">
        <v>72</v>
      </c>
      <c r="B61" s="20">
        <v>1.757033E7</v>
      </c>
      <c r="C61" s="20"/>
      <c r="D61" s="23">
        <v>0.0</v>
      </c>
      <c r="E61" s="21">
        <v>0.0</v>
      </c>
      <c r="F61" s="23">
        <v>0.0</v>
      </c>
      <c r="G61" s="23">
        <v>0.0</v>
      </c>
      <c r="H61" s="25">
        <v>0.0</v>
      </c>
      <c r="I61" s="20">
        <v>0.0</v>
      </c>
      <c r="J61" s="25">
        <v>0.0</v>
      </c>
      <c r="K61" s="25">
        <v>0.0</v>
      </c>
      <c r="L61" s="25">
        <v>0.0</v>
      </c>
      <c r="M61" s="1"/>
      <c r="N61" s="49">
        <v>0.0</v>
      </c>
      <c r="O61" s="1"/>
      <c r="P61" s="17">
        <f t="shared" si="4"/>
        <v>0</v>
      </c>
    </row>
    <row r="62" ht="14.25" customHeight="1">
      <c r="A62" s="19" t="s">
        <v>73</v>
      </c>
      <c r="B62" s="23">
        <v>122839.0</v>
      </c>
      <c r="C62" s="19"/>
      <c r="D62" s="23">
        <v>0.0</v>
      </c>
      <c r="E62" s="21">
        <v>0.0</v>
      </c>
      <c r="F62" s="23">
        <v>0.0</v>
      </c>
      <c r="G62" s="23">
        <v>0.0</v>
      </c>
      <c r="H62" s="25">
        <v>0.0</v>
      </c>
      <c r="I62" s="21">
        <v>0.0</v>
      </c>
      <c r="J62" s="25">
        <v>0.0</v>
      </c>
      <c r="K62" s="25">
        <v>0.0</v>
      </c>
      <c r="L62" s="25">
        <v>0.0</v>
      </c>
      <c r="M62" s="1"/>
      <c r="N62" s="49">
        <v>0.0</v>
      </c>
      <c r="O62" s="1"/>
      <c r="P62" s="17">
        <f t="shared" si="4"/>
        <v>0</v>
      </c>
    </row>
    <row r="63" ht="14.25" customHeight="1">
      <c r="A63" s="18" t="s">
        <v>74</v>
      </c>
      <c r="B63" s="17">
        <f t="shared" ref="B63:O63" si="11">SUM(B64:B67)</f>
        <v>953215235</v>
      </c>
      <c r="C63" s="17">
        <f t="shared" si="11"/>
        <v>0</v>
      </c>
      <c r="D63" s="17">
        <f t="shared" si="11"/>
        <v>0</v>
      </c>
      <c r="E63" s="17">
        <f t="shared" si="11"/>
        <v>48468078.68</v>
      </c>
      <c r="F63" s="17">
        <f t="shared" si="11"/>
        <v>89906038.87</v>
      </c>
      <c r="G63" s="17">
        <f t="shared" si="11"/>
        <v>16843153.89</v>
      </c>
      <c r="H63" s="17">
        <f t="shared" si="11"/>
        <v>185066021.9</v>
      </c>
      <c r="I63" s="17">
        <f t="shared" si="11"/>
        <v>276162774.3</v>
      </c>
      <c r="J63" s="17">
        <f t="shared" si="11"/>
        <v>55111266.67</v>
      </c>
      <c r="K63" s="17">
        <f t="shared" si="11"/>
        <v>23484199.17</v>
      </c>
      <c r="L63" s="17">
        <f t="shared" si="11"/>
        <v>82619387.08</v>
      </c>
      <c r="M63" s="17">
        <f t="shared" si="11"/>
        <v>217937411.9</v>
      </c>
      <c r="N63" s="17">
        <f t="shared" si="11"/>
        <v>0</v>
      </c>
      <c r="O63" s="17">
        <f t="shared" si="11"/>
        <v>0</v>
      </c>
      <c r="P63" s="17">
        <f t="shared" si="4"/>
        <v>995598332.5</v>
      </c>
    </row>
    <row r="64" ht="14.25" customHeight="1">
      <c r="A64" s="19" t="s">
        <v>75</v>
      </c>
      <c r="B64" s="20">
        <v>5.5838291E7</v>
      </c>
      <c r="C64" s="19"/>
      <c r="D64" s="23">
        <v>0.0</v>
      </c>
      <c r="E64" s="23">
        <v>0.0</v>
      </c>
      <c r="F64" s="23">
        <v>747343.04</v>
      </c>
      <c r="G64" s="23">
        <v>0.0</v>
      </c>
      <c r="H64" s="23">
        <v>873999.27</v>
      </c>
      <c r="I64" s="23">
        <v>0.0</v>
      </c>
      <c r="J64" s="23">
        <v>0.0</v>
      </c>
      <c r="K64" s="23">
        <v>0.0</v>
      </c>
      <c r="L64" s="23">
        <v>0.0</v>
      </c>
      <c r="M64" s="23"/>
      <c r="N64" s="49">
        <v>0.0</v>
      </c>
      <c r="O64" s="23"/>
      <c r="P64" s="17">
        <f t="shared" si="4"/>
        <v>1621342.31</v>
      </c>
    </row>
    <row r="65" ht="14.25" customHeight="1">
      <c r="A65" s="19" t="s">
        <v>76</v>
      </c>
      <c r="B65" s="20"/>
      <c r="C65" s="20"/>
      <c r="D65" s="23">
        <v>0.0</v>
      </c>
      <c r="E65" s="20">
        <v>4.846807868E7</v>
      </c>
      <c r="F65" s="20">
        <v>8.915869583E7</v>
      </c>
      <c r="G65" s="23">
        <v>1.684315389E7</v>
      </c>
      <c r="H65" s="20">
        <v>1.8419202263E8</v>
      </c>
      <c r="I65" s="20">
        <v>2.7616277433E8</v>
      </c>
      <c r="J65" s="20">
        <v>5.511126667E7</v>
      </c>
      <c r="K65" s="23">
        <v>2.348419917E7</v>
      </c>
      <c r="L65" s="23">
        <v>8.261938708E7</v>
      </c>
      <c r="M65" s="49">
        <v>2.1793741194E8</v>
      </c>
      <c r="N65" s="49">
        <v>0.0</v>
      </c>
      <c r="O65" s="23"/>
      <c r="P65" s="17">
        <f t="shared" si="4"/>
        <v>993976990.2</v>
      </c>
    </row>
    <row r="66" ht="14.25" customHeight="1">
      <c r="A66" s="19" t="s">
        <v>77</v>
      </c>
      <c r="B66" s="23">
        <v>8.97376944E8</v>
      </c>
      <c r="C66" s="19"/>
      <c r="D66" s="23">
        <v>0.0</v>
      </c>
      <c r="E66" s="23">
        <v>0.0</v>
      </c>
      <c r="F66" s="23">
        <v>0.0</v>
      </c>
      <c r="G66" s="23">
        <v>0.0</v>
      </c>
      <c r="H66" s="23">
        <v>0.0</v>
      </c>
      <c r="I66" s="23">
        <v>0.0</v>
      </c>
      <c r="J66" s="23">
        <v>0.0</v>
      </c>
      <c r="K66" s="23"/>
      <c r="L66" s="23"/>
      <c r="M66" s="1"/>
      <c r="N66" s="50">
        <v>0.0</v>
      </c>
      <c r="O66" s="1"/>
      <c r="P66" s="17">
        <f t="shared" si="4"/>
        <v>0</v>
      </c>
    </row>
    <row r="67" ht="14.25" customHeight="1">
      <c r="A67" s="22" t="s">
        <v>78</v>
      </c>
      <c r="B67" s="23"/>
      <c r="C67" s="22"/>
      <c r="D67" s="23">
        <v>0.0</v>
      </c>
      <c r="E67" s="23">
        <v>0.0</v>
      </c>
      <c r="F67" s="23">
        <v>0.0</v>
      </c>
      <c r="G67" s="23">
        <v>0.0</v>
      </c>
      <c r="H67" s="23">
        <v>0.0</v>
      </c>
      <c r="I67" s="23">
        <v>0.0</v>
      </c>
      <c r="J67" s="23">
        <v>0.0</v>
      </c>
      <c r="K67" s="23"/>
      <c r="L67" s="23"/>
      <c r="M67" s="1"/>
      <c r="N67" s="50">
        <v>0.0</v>
      </c>
      <c r="O67" s="1"/>
      <c r="P67" s="17">
        <f t="shared" si="4"/>
        <v>0</v>
      </c>
    </row>
    <row r="68" ht="14.25" customHeight="1">
      <c r="A68" s="18" t="s">
        <v>79</v>
      </c>
      <c r="B68" s="17">
        <f>SUM(B69:B70)</f>
        <v>0</v>
      </c>
      <c r="C68" s="18"/>
      <c r="D68" s="17">
        <f t="shared" ref="D68:H68" si="12">SUM(D69:D70)</f>
        <v>0</v>
      </c>
      <c r="E68" s="17">
        <f t="shared" si="12"/>
        <v>0</v>
      </c>
      <c r="F68" s="17">
        <f t="shared" si="12"/>
        <v>0</v>
      </c>
      <c r="G68" s="17">
        <f t="shared" si="12"/>
        <v>0</v>
      </c>
      <c r="H68" s="17">
        <f t="shared" si="12"/>
        <v>0</v>
      </c>
      <c r="I68" s="17">
        <v>0.0</v>
      </c>
      <c r="J68" s="17">
        <f t="shared" ref="J68:L68" si="13">SUM(J69:J70)</f>
        <v>0</v>
      </c>
      <c r="K68" s="17">
        <f t="shared" si="13"/>
        <v>0</v>
      </c>
      <c r="L68" s="17">
        <f t="shared" si="13"/>
        <v>0</v>
      </c>
      <c r="M68" s="17">
        <v>0.0</v>
      </c>
      <c r="N68" s="17">
        <v>0.0</v>
      </c>
      <c r="O68" s="17">
        <v>0.0</v>
      </c>
      <c r="P68" s="17">
        <f t="shared" si="4"/>
        <v>0</v>
      </c>
    </row>
    <row r="69" ht="14.25" customHeight="1">
      <c r="A69" s="19" t="s">
        <v>80</v>
      </c>
      <c r="B69" s="23">
        <v>0.0</v>
      </c>
      <c r="C69" s="19"/>
      <c r="D69" s="23">
        <v>0.0</v>
      </c>
      <c r="E69" s="23">
        <v>0.0</v>
      </c>
      <c r="F69" s="23">
        <v>0.0</v>
      </c>
      <c r="G69" s="23">
        <v>0.0</v>
      </c>
      <c r="H69" s="23">
        <v>0.0</v>
      </c>
      <c r="I69" s="23">
        <v>0.0</v>
      </c>
      <c r="J69" s="23">
        <v>0.0</v>
      </c>
      <c r="K69" s="23">
        <v>0.0</v>
      </c>
      <c r="L69" s="23">
        <v>0.0</v>
      </c>
      <c r="M69" s="1">
        <v>0.0</v>
      </c>
      <c r="N69" s="1">
        <v>0.0</v>
      </c>
      <c r="O69" s="1">
        <v>0.0</v>
      </c>
      <c r="P69" s="17">
        <f t="shared" si="4"/>
        <v>0</v>
      </c>
    </row>
    <row r="70" ht="14.25" customHeight="1">
      <c r="A70" s="19" t="s">
        <v>81</v>
      </c>
      <c r="B70" s="23">
        <v>0.0</v>
      </c>
      <c r="C70" s="19"/>
      <c r="D70" s="23">
        <v>0.0</v>
      </c>
      <c r="E70" s="23">
        <v>0.0</v>
      </c>
      <c r="F70" s="23">
        <v>0.0</v>
      </c>
      <c r="G70" s="23">
        <v>0.0</v>
      </c>
      <c r="H70" s="23">
        <v>0.0</v>
      </c>
      <c r="I70" s="23">
        <v>0.0</v>
      </c>
      <c r="J70" s="23">
        <v>0.0</v>
      </c>
      <c r="K70" s="23">
        <v>0.0</v>
      </c>
      <c r="L70" s="23">
        <v>0.0</v>
      </c>
      <c r="M70" s="1">
        <v>0.0</v>
      </c>
      <c r="N70" s="1">
        <v>0.0</v>
      </c>
      <c r="O70" s="1">
        <v>0.0</v>
      </c>
      <c r="P70" s="17">
        <f t="shared" si="4"/>
        <v>0</v>
      </c>
    </row>
    <row r="71" ht="14.25" customHeight="1">
      <c r="A71" s="18" t="s">
        <v>82</v>
      </c>
      <c r="B71" s="17">
        <f>SUM(B72:B74)</f>
        <v>0</v>
      </c>
      <c r="C71" s="18"/>
      <c r="D71" s="17">
        <f t="shared" ref="D71:L71" si="14">SUM(D72:D74)</f>
        <v>0</v>
      </c>
      <c r="E71" s="17">
        <f t="shared" si="14"/>
        <v>0</v>
      </c>
      <c r="F71" s="17">
        <f t="shared" si="14"/>
        <v>0</v>
      </c>
      <c r="G71" s="17">
        <f t="shared" si="14"/>
        <v>0</v>
      </c>
      <c r="H71" s="17">
        <f t="shared" si="14"/>
        <v>0</v>
      </c>
      <c r="I71" s="17">
        <f t="shared" si="14"/>
        <v>0</v>
      </c>
      <c r="J71" s="17">
        <f t="shared" si="14"/>
        <v>0</v>
      </c>
      <c r="K71" s="17">
        <f t="shared" si="14"/>
        <v>0</v>
      </c>
      <c r="L71" s="17">
        <f t="shared" si="14"/>
        <v>0</v>
      </c>
      <c r="M71" s="17">
        <v>0.0</v>
      </c>
      <c r="N71" s="17">
        <v>0.0</v>
      </c>
      <c r="O71" s="17">
        <v>0.0</v>
      </c>
      <c r="P71" s="17">
        <f t="shared" si="4"/>
        <v>0</v>
      </c>
    </row>
    <row r="72" ht="14.25" customHeight="1">
      <c r="A72" s="19" t="s">
        <v>83</v>
      </c>
      <c r="B72" s="23">
        <v>0.0</v>
      </c>
      <c r="C72" s="19"/>
      <c r="D72" s="23">
        <v>0.0</v>
      </c>
      <c r="E72" s="23">
        <v>0.0</v>
      </c>
      <c r="F72" s="23">
        <v>0.0</v>
      </c>
      <c r="G72" s="23">
        <v>0.0</v>
      </c>
      <c r="H72" s="23">
        <v>0.0</v>
      </c>
      <c r="I72" s="23">
        <v>0.0</v>
      </c>
      <c r="J72" s="23">
        <v>0.0</v>
      </c>
      <c r="K72" s="23">
        <v>0.0</v>
      </c>
      <c r="L72" s="23">
        <v>0.0</v>
      </c>
      <c r="M72" s="1">
        <v>0.0</v>
      </c>
      <c r="N72" s="1">
        <v>0.0</v>
      </c>
      <c r="O72" s="1">
        <v>0.0</v>
      </c>
      <c r="P72" s="17">
        <f t="shared" si="4"/>
        <v>0</v>
      </c>
    </row>
    <row r="73" ht="14.25" customHeight="1">
      <c r="A73" s="19" t="s">
        <v>84</v>
      </c>
      <c r="B73" s="23">
        <v>0.0</v>
      </c>
      <c r="C73" s="19"/>
      <c r="D73" s="23">
        <v>0.0</v>
      </c>
      <c r="E73" s="23">
        <v>0.0</v>
      </c>
      <c r="F73" s="23">
        <v>0.0</v>
      </c>
      <c r="G73" s="23">
        <v>0.0</v>
      </c>
      <c r="H73" s="23">
        <v>0.0</v>
      </c>
      <c r="I73" s="23">
        <v>0.0</v>
      </c>
      <c r="J73" s="23">
        <v>0.0</v>
      </c>
      <c r="K73" s="23">
        <v>0.0</v>
      </c>
      <c r="L73" s="23">
        <v>0.0</v>
      </c>
      <c r="M73" s="1">
        <v>0.0</v>
      </c>
      <c r="N73" s="1">
        <v>0.0</v>
      </c>
      <c r="O73" s="1">
        <v>0.0</v>
      </c>
      <c r="P73" s="17">
        <f t="shared" si="4"/>
        <v>0</v>
      </c>
    </row>
    <row r="74" ht="14.25" customHeight="1">
      <c r="A74" s="19" t="s">
        <v>85</v>
      </c>
      <c r="B74" s="23">
        <v>0.0</v>
      </c>
      <c r="C74" s="19"/>
      <c r="D74" s="23">
        <v>0.0</v>
      </c>
      <c r="E74" s="23">
        <v>0.0</v>
      </c>
      <c r="F74" s="23">
        <v>0.0</v>
      </c>
      <c r="G74" s="23">
        <v>0.0</v>
      </c>
      <c r="H74" s="23">
        <v>0.0</v>
      </c>
      <c r="I74" s="23">
        <v>0.0</v>
      </c>
      <c r="J74" s="23">
        <v>0.0</v>
      </c>
      <c r="K74" s="23">
        <v>0.0</v>
      </c>
      <c r="L74" s="23">
        <v>0.0</v>
      </c>
      <c r="M74" s="1">
        <v>0.0</v>
      </c>
      <c r="N74" s="1">
        <v>0.0</v>
      </c>
      <c r="O74" s="1">
        <v>0.0</v>
      </c>
      <c r="P74" s="17">
        <f t="shared" si="4"/>
        <v>0</v>
      </c>
    </row>
    <row r="75" ht="14.25" customHeight="1">
      <c r="A75" s="13" t="s">
        <v>86</v>
      </c>
      <c r="B75" s="26">
        <f t="shared" ref="B75:J75" si="15">SUM(B76+B79+B82)</f>
        <v>150000000</v>
      </c>
      <c r="C75" s="26">
        <f t="shared" si="15"/>
        <v>0</v>
      </c>
      <c r="D75" s="26">
        <f t="shared" si="15"/>
        <v>0</v>
      </c>
      <c r="E75" s="26">
        <f t="shared" si="15"/>
        <v>61878310.92</v>
      </c>
      <c r="F75" s="26">
        <f t="shared" si="15"/>
        <v>25238426.13</v>
      </c>
      <c r="G75" s="26">
        <f t="shared" si="15"/>
        <v>3862995.9</v>
      </c>
      <c r="H75" s="26">
        <f t="shared" si="15"/>
        <v>7472205.29</v>
      </c>
      <c r="I75" s="26">
        <f t="shared" si="15"/>
        <v>2953800.39</v>
      </c>
      <c r="J75" s="26">
        <f t="shared" si="15"/>
        <v>2194587.2</v>
      </c>
      <c r="K75" s="26">
        <f>+K76+K79+K82</f>
        <v>877195.61</v>
      </c>
      <c r="L75" s="26">
        <f t="shared" ref="L75:M75" si="16">SUM(L76+L79+L82)</f>
        <v>191039.25</v>
      </c>
      <c r="M75" s="17">
        <f t="shared" si="16"/>
        <v>2027329.61</v>
      </c>
      <c r="N75" s="17">
        <f>SUM(N76+N79)</f>
        <v>0</v>
      </c>
      <c r="O75" s="17">
        <f>SUM(O76+O79+O82)</f>
        <v>0</v>
      </c>
      <c r="P75" s="17">
        <f t="shared" si="4"/>
        <v>106695890.3</v>
      </c>
    </row>
    <row r="76" ht="14.25" customHeight="1">
      <c r="A76" s="18" t="s">
        <v>87</v>
      </c>
      <c r="B76" s="17">
        <v>0.0</v>
      </c>
      <c r="C76" s="18"/>
      <c r="D76" s="17">
        <v>0.0</v>
      </c>
      <c r="E76" s="17">
        <v>0.0</v>
      </c>
      <c r="F76" s="17">
        <v>0.0</v>
      </c>
      <c r="G76" s="17">
        <v>0.0</v>
      </c>
      <c r="H76" s="17">
        <v>0.0</v>
      </c>
      <c r="I76" s="17">
        <v>0.0</v>
      </c>
      <c r="J76" s="17">
        <v>0.0</v>
      </c>
      <c r="K76" s="17">
        <v>0.0</v>
      </c>
      <c r="L76" s="17">
        <v>0.0</v>
      </c>
      <c r="M76" s="17">
        <v>0.0</v>
      </c>
      <c r="N76" s="17">
        <v>0.0</v>
      </c>
      <c r="O76" s="17">
        <v>0.0</v>
      </c>
      <c r="P76" s="17">
        <f t="shared" si="4"/>
        <v>0</v>
      </c>
    </row>
    <row r="77" ht="14.25" customHeight="1">
      <c r="A77" s="19" t="s">
        <v>88</v>
      </c>
      <c r="B77" s="23">
        <v>0.0</v>
      </c>
      <c r="C77" s="19"/>
      <c r="D77" s="23">
        <v>0.0</v>
      </c>
      <c r="E77" s="23">
        <v>0.0</v>
      </c>
      <c r="F77" s="23">
        <v>0.0</v>
      </c>
      <c r="G77" s="23">
        <v>0.0</v>
      </c>
      <c r="H77" s="23">
        <v>0.0</v>
      </c>
      <c r="I77" s="23">
        <v>0.0</v>
      </c>
      <c r="J77" s="23">
        <v>0.0</v>
      </c>
      <c r="K77" s="23">
        <v>0.0</v>
      </c>
      <c r="L77" s="23">
        <v>0.0</v>
      </c>
      <c r="M77" s="1">
        <v>0.0</v>
      </c>
      <c r="N77" s="1">
        <v>0.0</v>
      </c>
      <c r="O77" s="1">
        <v>0.0</v>
      </c>
      <c r="P77" s="17">
        <f t="shared" si="4"/>
        <v>0</v>
      </c>
    </row>
    <row r="78" ht="14.25" customHeight="1">
      <c r="A78" s="19" t="s">
        <v>89</v>
      </c>
      <c r="B78" s="23">
        <v>0.0</v>
      </c>
      <c r="C78" s="19"/>
      <c r="D78" s="23">
        <v>0.0</v>
      </c>
      <c r="E78" s="23">
        <v>0.0</v>
      </c>
      <c r="F78" s="23">
        <v>0.0</v>
      </c>
      <c r="G78" s="23">
        <v>0.0</v>
      </c>
      <c r="H78" s="23">
        <v>0.0</v>
      </c>
      <c r="I78" s="23">
        <v>0.0</v>
      </c>
      <c r="J78" s="23">
        <v>0.0</v>
      </c>
      <c r="K78" s="23">
        <v>0.0</v>
      </c>
      <c r="L78" s="23">
        <v>0.0</v>
      </c>
      <c r="M78" s="1">
        <v>0.0</v>
      </c>
      <c r="N78" s="1">
        <v>0.0</v>
      </c>
      <c r="O78" s="1">
        <v>0.0</v>
      </c>
      <c r="P78" s="17">
        <f t="shared" si="4"/>
        <v>0</v>
      </c>
    </row>
    <row r="79" ht="14.25" customHeight="1">
      <c r="A79" s="18" t="s">
        <v>90</v>
      </c>
      <c r="B79" s="27">
        <f t="shared" ref="B79:D79" si="17">SUM(B80:B81)</f>
        <v>150000000</v>
      </c>
      <c r="C79" s="27">
        <f t="shared" si="17"/>
        <v>0</v>
      </c>
      <c r="D79" s="27">
        <f t="shared" si="17"/>
        <v>0</v>
      </c>
      <c r="E79" s="27">
        <f>+E80</f>
        <v>61878310.92</v>
      </c>
      <c r="F79" s="27">
        <f t="shared" ref="F79:O79" si="18">SUM(F80:F81)</f>
        <v>25238426.13</v>
      </c>
      <c r="G79" s="27">
        <f t="shared" si="18"/>
        <v>3862995.9</v>
      </c>
      <c r="H79" s="27">
        <f t="shared" si="18"/>
        <v>7472205.29</v>
      </c>
      <c r="I79" s="27">
        <f t="shared" si="18"/>
        <v>2953800.39</v>
      </c>
      <c r="J79" s="27">
        <f t="shared" si="18"/>
        <v>2194587.2</v>
      </c>
      <c r="K79" s="27">
        <f t="shared" si="18"/>
        <v>877195.61</v>
      </c>
      <c r="L79" s="27">
        <f t="shared" si="18"/>
        <v>191039.25</v>
      </c>
      <c r="M79" s="27">
        <f t="shared" si="18"/>
        <v>2027329.61</v>
      </c>
      <c r="N79" s="27">
        <f t="shared" si="18"/>
        <v>0</v>
      </c>
      <c r="O79" s="27">
        <f t="shared" si="18"/>
        <v>0</v>
      </c>
      <c r="P79" s="17">
        <f t="shared" si="4"/>
        <v>106695890.3</v>
      </c>
    </row>
    <row r="80" ht="14.25" customHeight="1">
      <c r="A80" s="19" t="s">
        <v>91</v>
      </c>
      <c r="B80" s="21"/>
      <c r="C80" s="20"/>
      <c r="D80" s="21">
        <v>0.0</v>
      </c>
      <c r="E80" s="48">
        <v>6.187831092E7</v>
      </c>
      <c r="F80" s="48">
        <v>2.523842613E7</v>
      </c>
      <c r="G80" s="20">
        <v>3862995.9</v>
      </c>
      <c r="H80" s="20">
        <v>7472205.29</v>
      </c>
      <c r="I80" s="20">
        <v>2953800.39</v>
      </c>
      <c r="J80" s="48">
        <v>2194587.2</v>
      </c>
      <c r="K80" s="49">
        <v>877195.61</v>
      </c>
      <c r="L80" s="23">
        <v>191039.25</v>
      </c>
      <c r="M80" s="49">
        <v>2027329.61</v>
      </c>
      <c r="N80" s="49">
        <v>0.0</v>
      </c>
      <c r="O80" s="23"/>
      <c r="P80" s="17">
        <f t="shared" si="4"/>
        <v>106695890.3</v>
      </c>
    </row>
    <row r="81" ht="14.25" customHeight="1">
      <c r="A81" s="19" t="s">
        <v>92</v>
      </c>
      <c r="B81" s="23">
        <v>1.5E8</v>
      </c>
      <c r="C81" s="19"/>
      <c r="D81" s="23">
        <v>0.0</v>
      </c>
      <c r="E81" s="23">
        <v>0.0</v>
      </c>
      <c r="F81" s="23">
        <v>0.0</v>
      </c>
      <c r="G81" s="23">
        <v>0.0</v>
      </c>
      <c r="H81" s="23">
        <v>0.0</v>
      </c>
      <c r="I81" s="23">
        <v>0.0</v>
      </c>
      <c r="J81" s="23">
        <v>0.0</v>
      </c>
      <c r="K81" s="23">
        <v>0.0</v>
      </c>
      <c r="L81" s="23">
        <v>0.0</v>
      </c>
      <c r="M81" s="1">
        <v>0.0</v>
      </c>
      <c r="N81" s="1">
        <v>0.0</v>
      </c>
      <c r="O81" s="1">
        <v>0.0</v>
      </c>
      <c r="P81" s="17">
        <f t="shared" si="4"/>
        <v>0</v>
      </c>
    </row>
    <row r="82" ht="14.25" customHeight="1">
      <c r="A82" s="18" t="s">
        <v>93</v>
      </c>
      <c r="B82" s="17">
        <f>SUM(B83)</f>
        <v>0</v>
      </c>
      <c r="C82" s="18"/>
      <c r="D82" s="17">
        <f t="shared" ref="D82:L82" si="19">SUM(D83)</f>
        <v>0</v>
      </c>
      <c r="E82" s="17">
        <f t="shared" si="19"/>
        <v>0</v>
      </c>
      <c r="F82" s="17">
        <f t="shared" si="19"/>
        <v>0</v>
      </c>
      <c r="G82" s="17">
        <f t="shared" si="19"/>
        <v>0</v>
      </c>
      <c r="H82" s="17">
        <f t="shared" si="19"/>
        <v>0</v>
      </c>
      <c r="I82" s="17">
        <f t="shared" si="19"/>
        <v>0</v>
      </c>
      <c r="J82" s="17">
        <f t="shared" si="19"/>
        <v>0</v>
      </c>
      <c r="K82" s="17">
        <f t="shared" si="19"/>
        <v>0</v>
      </c>
      <c r="L82" s="17">
        <f t="shared" si="19"/>
        <v>0</v>
      </c>
      <c r="M82" s="17">
        <v>0.0</v>
      </c>
      <c r="N82" s="17">
        <v>0.0</v>
      </c>
      <c r="O82" s="17">
        <v>0.0</v>
      </c>
      <c r="P82" s="17">
        <f t="shared" si="4"/>
        <v>0</v>
      </c>
    </row>
    <row r="83" ht="14.25" customHeight="1">
      <c r="A83" s="19" t="s">
        <v>94</v>
      </c>
      <c r="B83" s="23">
        <v>0.0</v>
      </c>
      <c r="C83" s="19"/>
      <c r="D83" s="23">
        <v>0.0</v>
      </c>
      <c r="E83" s="23">
        <v>0.0</v>
      </c>
      <c r="F83" s="23">
        <v>0.0</v>
      </c>
      <c r="G83" s="23">
        <v>0.0</v>
      </c>
      <c r="H83" s="23">
        <v>0.0</v>
      </c>
      <c r="I83" s="23">
        <v>0.0</v>
      </c>
      <c r="J83" s="23">
        <v>0.0</v>
      </c>
      <c r="K83" s="23">
        <v>0.0</v>
      </c>
      <c r="L83" s="23">
        <v>0.0</v>
      </c>
      <c r="M83" s="1">
        <v>0.0</v>
      </c>
      <c r="N83" s="1">
        <v>0.0</v>
      </c>
      <c r="O83" s="1">
        <v>0.0</v>
      </c>
      <c r="P83" s="17">
        <f t="shared" si="4"/>
        <v>0</v>
      </c>
    </row>
    <row r="84" ht="14.25" customHeight="1">
      <c r="A84" s="28" t="s">
        <v>95</v>
      </c>
      <c r="B84" s="29">
        <f t="shared" ref="B84:P84" si="20">SUM(B10+B75)</f>
        <v>4846806362</v>
      </c>
      <c r="C84" s="29">
        <f t="shared" si="20"/>
        <v>0</v>
      </c>
      <c r="D84" s="29">
        <f t="shared" si="20"/>
        <v>145182543</v>
      </c>
      <c r="E84" s="29">
        <f t="shared" si="20"/>
        <v>391939962.3</v>
      </c>
      <c r="F84" s="29">
        <f t="shared" si="20"/>
        <v>340978313.4</v>
      </c>
      <c r="G84" s="29">
        <f t="shared" si="20"/>
        <v>294698778.5</v>
      </c>
      <c r="H84" s="29">
        <f t="shared" si="20"/>
        <v>452800372.5</v>
      </c>
      <c r="I84" s="29">
        <f t="shared" si="20"/>
        <v>512498296.4</v>
      </c>
      <c r="J84" s="29">
        <f t="shared" si="20"/>
        <v>312369867.3</v>
      </c>
      <c r="K84" s="29">
        <f t="shared" si="20"/>
        <v>290203544</v>
      </c>
      <c r="L84" s="29">
        <f t="shared" si="20"/>
        <v>386110834.3</v>
      </c>
      <c r="M84" s="29">
        <f t="shared" si="20"/>
        <v>492738861.8</v>
      </c>
      <c r="N84" s="29">
        <f t="shared" si="20"/>
        <v>0</v>
      </c>
      <c r="O84" s="29">
        <f t="shared" si="20"/>
        <v>0</v>
      </c>
      <c r="P84" s="29">
        <f t="shared" si="20"/>
        <v>3619521373</v>
      </c>
      <c r="Q84" s="25" t="s">
        <v>96</v>
      </c>
    </row>
    <row r="85" ht="14.25" customHeight="1">
      <c r="G85" s="30"/>
      <c r="I85" s="25">
        <f>513402620.55-I84</f>
        <v>904324.2</v>
      </c>
      <c r="J85" s="25"/>
      <c r="L85" s="1"/>
      <c r="M85" s="1"/>
      <c r="N85" s="1"/>
    </row>
    <row r="86" ht="14.25" customHeight="1">
      <c r="A86" s="31" t="s">
        <v>97</v>
      </c>
      <c r="B86" s="32">
        <f>+B84-4846806362</f>
        <v>0</v>
      </c>
      <c r="C86" s="31"/>
      <c r="D86" s="33"/>
      <c r="E86" s="20"/>
      <c r="F86" s="25"/>
      <c r="G86" s="25"/>
      <c r="H86" s="25"/>
      <c r="I86" s="21"/>
      <c r="K86" s="25"/>
      <c r="L86" s="1"/>
      <c r="M86" s="34" t="s">
        <v>98</v>
      </c>
    </row>
    <row r="87" ht="14.25" customHeight="1">
      <c r="A87" s="31" t="s">
        <v>99</v>
      </c>
      <c r="B87" s="31"/>
      <c r="C87" s="31"/>
      <c r="D87" s="35"/>
      <c r="E87" s="20" t="s">
        <v>96</v>
      </c>
      <c r="F87" s="25"/>
      <c r="G87" s="25"/>
      <c r="H87" s="25"/>
      <c r="I87" s="36"/>
      <c r="J87" s="36"/>
      <c r="K87" s="25">
        <f>J12+J13+J14+J16+J18+J19+J20+J21+J22+J24+J25+J26+J28+J29+J30+J32+J33+J34+J36+J38+J56+J58+J65+J80</f>
        <v>312369867.3</v>
      </c>
      <c r="L87" s="1"/>
      <c r="M87" s="36" t="s">
        <v>100</v>
      </c>
    </row>
    <row r="88" ht="14.25" customHeight="1">
      <c r="A88" s="31" t="s">
        <v>101</v>
      </c>
      <c r="B88" s="31"/>
      <c r="C88" s="31"/>
      <c r="D88" s="35"/>
      <c r="F88" s="25"/>
      <c r="G88" s="25"/>
      <c r="H88" s="25"/>
      <c r="I88" s="37"/>
      <c r="J88" s="31"/>
      <c r="K88" s="25"/>
      <c r="L88" s="1"/>
      <c r="M88" s="36" t="s">
        <v>102</v>
      </c>
    </row>
    <row r="89" ht="14.25" customHeight="1">
      <c r="A89" s="38" t="s">
        <v>103</v>
      </c>
      <c r="B89" s="38"/>
      <c r="C89" s="38"/>
      <c r="F89" s="25"/>
      <c r="G89" s="25"/>
      <c r="H89" s="25"/>
      <c r="I89" s="25" t="s">
        <v>96</v>
      </c>
      <c r="J89" s="25" t="s">
        <v>96</v>
      </c>
      <c r="K89" s="25"/>
      <c r="L89" s="1"/>
      <c r="M89" s="25"/>
      <c r="N89" s="1"/>
    </row>
    <row r="90" ht="14.25" customHeight="1">
      <c r="A90" s="39" t="s">
        <v>104</v>
      </c>
      <c r="L90" s="1"/>
      <c r="N90" s="1"/>
    </row>
    <row r="91" ht="14.25" customHeight="1">
      <c r="A91" s="40" t="s">
        <v>109</v>
      </c>
      <c r="B91" s="41"/>
    </row>
    <row r="92" ht="14.25" customHeight="1">
      <c r="A92" s="42" t="s">
        <v>110</v>
      </c>
      <c r="B92" s="43"/>
    </row>
    <row r="93" ht="14.25" customHeight="1">
      <c r="A93" s="44" t="s">
        <v>111</v>
      </c>
      <c r="B93" s="43"/>
    </row>
    <row r="94" ht="60.0" customHeight="1">
      <c r="A94" s="45" t="s">
        <v>112</v>
      </c>
      <c r="B94" s="46"/>
    </row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2">
    <mergeCell ref="A5:P5"/>
    <mergeCell ref="A6:P6"/>
    <mergeCell ref="M88:O88"/>
    <mergeCell ref="M86:O86"/>
    <mergeCell ref="M87:O87"/>
    <mergeCell ref="A91:B91"/>
    <mergeCell ref="A92:B92"/>
    <mergeCell ref="A93:B93"/>
    <mergeCell ref="A94:B94"/>
    <mergeCell ref="A3:P3"/>
    <mergeCell ref="A4:P4"/>
    <mergeCell ref="A7:P7"/>
  </mergeCells>
  <printOptions/>
  <pageMargins bottom="0.393700787401575" footer="0.0" header="0.0" left="0.393700787401575" right="0.196850393700787" top="0.393700787401575"/>
  <pageSetup fitToHeight="0" paperSize="5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2022-04-12T12:20:50Z</dcterms:created>
  <dc:creator>Amarilis Rosario</dc:creator>
</cp:coreProperties>
</file>