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897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M63" i="1" l="1"/>
  <c r="K75" i="1"/>
  <c r="P12" i="1" l="1"/>
  <c r="G71" i="1" l="1"/>
  <c r="G10" i="1"/>
  <c r="K11" i="1" l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L27" i="1"/>
  <c r="L17" i="1"/>
  <c r="L75" i="1" l="1"/>
  <c r="L10" i="1"/>
  <c r="L84" i="1" s="1"/>
  <c r="L87" i="1" s="1"/>
  <c r="J11" i="1" l="1"/>
  <c r="K63" i="1"/>
  <c r="K53" i="1"/>
  <c r="K37" i="1"/>
  <c r="K27" i="1"/>
  <c r="K17" i="1"/>
  <c r="K10" i="1" s="1"/>
  <c r="K82" i="1"/>
  <c r="K79" i="1"/>
  <c r="K71" i="1"/>
  <c r="K68" i="1"/>
  <c r="K46" i="1"/>
  <c r="K84" i="1" l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H84" i="1" s="1"/>
  <c r="G68" i="1"/>
  <c r="G82" i="1"/>
  <c r="G79" i="1"/>
  <c r="G75" i="1" s="1"/>
  <c r="G84" i="1" s="1"/>
  <c r="G63" i="1"/>
  <c r="G53" i="1"/>
  <c r="G46" i="1"/>
  <c r="G37" i="1"/>
  <c r="G27" i="1"/>
  <c r="G11" i="1"/>
  <c r="F82" i="1" l="1"/>
  <c r="F79" i="1"/>
  <c r="F71" i="1"/>
  <c r="F68" i="1"/>
  <c r="F63" i="1"/>
  <c r="F53" i="1"/>
  <c r="F46" i="1"/>
  <c r="F37" i="1"/>
  <c r="F17" i="1"/>
  <c r="F27" i="1"/>
  <c r="F11" i="1"/>
  <c r="F75" i="1" l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P38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D11" i="1"/>
  <c r="D75" i="1" l="1"/>
  <c r="D10" i="1"/>
  <c r="P10" i="1" s="1"/>
  <c r="P82" i="1"/>
  <c r="P71" i="1"/>
  <c r="P53" i="1"/>
  <c r="P37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<sst xmlns="http://schemas.openxmlformats.org/spreadsheetml/2006/main" count="112" uniqueCount="109">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</sst>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8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6" fontId="5" fillId="0" borderId="0" xfId="0" applyNumberFormat="1" applyFont="1"/>
    <xf numFmtId="166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6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2" fillId="4" borderId="4" xfId="0" applyNumberFormat="1" applyFont="1" applyFill="1" applyBorder="1"/>
    <xf numFmtId="164" fontId="0" fillId="0" borderId="0" xfId="1" applyFont="1"/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" fontId="6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285748</xdr:colOff>
      <xdr:row>0</xdr:row>
      <xdr:rowOff>108857</xdr:rowOff>
    </xdr:from>
    <xdr:to>
      <xdr:col>15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view="pageBreakPreview" topLeftCell="B1" zoomScale="60" zoomScaleNormal="90" workbookViewId="0">
      <selection activeCell="R86" sqref="R86"/>
    </sheetView>
  </sheetViews>
  <sheetFormatPr baseColWidth="10" defaultRowHeight="15" x14ac:dyDescent="0.25"/>
  <cols>
    <col min="1" max="1" width="71" customWidth="1"/>
    <col min="2" max="2" width="17" customWidth="1"/>
    <col min="3" max="3" width="15.28515625" customWidth="1"/>
    <col min="4" max="4" width="15.28515625" bestFit="1" customWidth="1"/>
    <col min="5" max="5" width="18.5703125" bestFit="1" customWidth="1"/>
    <col min="6" max="6" width="15.28515625" bestFit="1" customWidth="1"/>
    <col min="7" max="7" width="16" bestFit="1" customWidth="1"/>
    <col min="8" max="10" width="15.28515625" bestFit="1" customWidth="1"/>
    <col min="11" max="12" width="15.42578125" bestFit="1" customWidth="1"/>
    <col min="13" max="13" width="15.5703125" bestFit="1" customWidth="1"/>
    <col min="14" max="15" width="13.7109375" customWidth="1"/>
    <col min="16" max="16" width="17" bestFit="1" customWidth="1"/>
    <col min="17" max="17" width="16.5703125" bestFit="1" customWidth="1"/>
  </cols>
  <sheetData>
    <row r="1" spans="1:16" ht="14.45" x14ac:dyDescent="0.3">
      <c r="L1" s="1"/>
      <c r="N1" s="1"/>
    </row>
    <row r="2" spans="1:16" ht="14.45" x14ac:dyDescent="0.3">
      <c r="L2" s="1"/>
      <c r="N2" s="1"/>
    </row>
    <row r="3" spans="1:16" ht="17.45" x14ac:dyDescent="0.3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7.45" x14ac:dyDescent="0.3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8" x14ac:dyDescent="0.25">
      <c r="A5" s="35" t="s">
        <v>99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8" x14ac:dyDescent="0.25">
      <c r="A6" s="37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7.45" x14ac:dyDescent="0.3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4.45" x14ac:dyDescent="0.3">
      <c r="L8" s="1"/>
      <c r="N8" s="1"/>
    </row>
    <row r="9" spans="1:16" ht="28.9" x14ac:dyDescent="0.3">
      <c r="A9" s="2" t="s">
        <v>4</v>
      </c>
      <c r="B9" s="29" t="s">
        <v>100</v>
      </c>
      <c r="C9" s="29" t="s">
        <v>101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ht="14.45" x14ac:dyDescent="0.3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31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>SUM(G11+G17+G27+G37+G46+G53+G63+G68+G71)</f>
        <v>405046149.97000003</v>
      </c>
      <c r="H10" s="27">
        <f>SUM(H11+H17+H27+H37+H46+H53+H63+H68+H71)</f>
        <v>267834597.29999998</v>
      </c>
      <c r="I10" s="27">
        <f t="shared" si="1"/>
        <v>295449686.82999998</v>
      </c>
      <c r="J10" s="27">
        <f>SUM(J11+J17+J27+J37+J46+J53+J63+J68+J71)</f>
        <v>669846396.63999999</v>
      </c>
      <c r="K10" s="27">
        <f>SUM(K11+K17+K27+K37+K46+K53+K63+K68+K71)</f>
        <v>389233085.69999999</v>
      </c>
      <c r="L10" s="27">
        <f>SUM(L11+L17+L27+L37+L46+L53+L63+L68+L71)</f>
        <v>254294673.77999997</v>
      </c>
      <c r="M10" s="27">
        <f>SUM(M11+M17+M27+M37+M46+M53+M63+M68+M71)</f>
        <v>323297710.13999999</v>
      </c>
      <c r="N10" s="9">
        <f>+N11+N17+N27+N37+N46+N53+N63+N68+N71</f>
        <v>0</v>
      </c>
      <c r="O10" s="9">
        <f>+O11+O17+O27+O37+O46+O53+O63+O68+O71</f>
        <v>0</v>
      </c>
      <c r="P10" s="8">
        <f>SUM(D10:O10)</f>
        <v>3368183328.1499991</v>
      </c>
    </row>
    <row r="11" spans="1:16" ht="14.45" x14ac:dyDescent="0.3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133386007</v>
      </c>
      <c r="K11" s="8">
        <f>SUM(K12:K16)</f>
        <v>133800282</v>
      </c>
      <c r="L11" s="8">
        <f>SUM(L12:L16)</f>
        <v>129018174</v>
      </c>
      <c r="M11" s="8">
        <f>SUM(M12:M16)</f>
        <v>137092537</v>
      </c>
      <c r="N11" s="8">
        <f t="shared" ref="N11:O11" si="4">SUM(N12:N16)</f>
        <v>0</v>
      </c>
      <c r="O11" s="8">
        <f t="shared" si="4"/>
        <v>0</v>
      </c>
      <c r="P11" s="8">
        <f>SUM(D11:O11)</f>
        <v>1325243168.02</v>
      </c>
    </row>
    <row r="12" spans="1:16" ht="14.45" x14ac:dyDescent="0.3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113504143</v>
      </c>
      <c r="K12" s="14">
        <v>112428141</v>
      </c>
      <c r="L12" s="14">
        <v>108810400</v>
      </c>
      <c r="M12" s="14">
        <v>117538714</v>
      </c>
      <c r="N12" s="14">
        <v>0</v>
      </c>
      <c r="O12" s="14">
        <v>0</v>
      </c>
      <c r="P12" s="8">
        <f>SUM(D12:O12)</f>
        <v>1114212364</v>
      </c>
    </row>
    <row r="13" spans="1:16" ht="14.45" x14ac:dyDescent="0.3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6197474</v>
      </c>
      <c r="L13" s="14">
        <v>4815678</v>
      </c>
      <c r="M13" s="14">
        <v>5390346</v>
      </c>
      <c r="N13" s="14">
        <v>0</v>
      </c>
      <c r="O13" s="14">
        <v>0</v>
      </c>
      <c r="P13" s="8">
        <f t="shared" ref="P13:P76" si="5">SUM(D13:O13)</f>
        <v>58664424</v>
      </c>
    </row>
    <row r="14" spans="1:16" x14ac:dyDescent="0.25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711173</v>
      </c>
      <c r="L14" s="14">
        <v>686918</v>
      </c>
      <c r="M14" s="14">
        <v>740059</v>
      </c>
      <c r="N14" s="14">
        <v>0</v>
      </c>
      <c r="O14" s="14">
        <v>0</v>
      </c>
      <c r="P14" s="8">
        <f t="shared" si="5"/>
        <v>7559354</v>
      </c>
    </row>
    <row r="15" spans="1:16" ht="14.45" x14ac:dyDescent="0.3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ht="14.45" x14ac:dyDescent="0.3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14463494</v>
      </c>
      <c r="L16" s="14">
        <v>14705178</v>
      </c>
      <c r="M16" s="14">
        <v>13423418</v>
      </c>
      <c r="N16" s="14">
        <v>0</v>
      </c>
      <c r="O16" s="14">
        <v>0</v>
      </c>
      <c r="P16" s="8">
        <f t="shared" si="5"/>
        <v>144807026.01999998</v>
      </c>
    </row>
    <row r="17" spans="1:16" x14ac:dyDescent="0.25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69406349.320000008</v>
      </c>
      <c r="K17" s="8">
        <f>SUM(K18:K26)</f>
        <v>103451980.53</v>
      </c>
      <c r="L17" s="8">
        <f>SUM(L18:L26)</f>
        <v>95214257.150000006</v>
      </c>
      <c r="M17" s="8">
        <f>SUM(M18:M26)</f>
        <v>92139063.25999999</v>
      </c>
      <c r="N17" s="8">
        <f t="shared" ref="N17:O17" si="7">SUM(N18:N26)</f>
        <v>0</v>
      </c>
      <c r="O17" s="8">
        <f t="shared" si="7"/>
        <v>0</v>
      </c>
      <c r="P17" s="8">
        <f t="shared" si="5"/>
        <v>829473122.36000001</v>
      </c>
    </row>
    <row r="18" spans="1:16" x14ac:dyDescent="0.25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76163742.950000003</v>
      </c>
      <c r="L18" s="14">
        <v>73102408.189999998</v>
      </c>
      <c r="M18" s="14">
        <v>69441519.019999996</v>
      </c>
      <c r="N18" s="14">
        <v>0</v>
      </c>
      <c r="O18" s="14">
        <v>0</v>
      </c>
      <c r="P18" s="8">
        <f t="shared" si="5"/>
        <v>661830321.36999989</v>
      </c>
    </row>
    <row r="19" spans="1:16" x14ac:dyDescent="0.25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1214500</v>
      </c>
      <c r="L19" s="14">
        <v>323099</v>
      </c>
      <c r="M19" s="14">
        <v>648280.35</v>
      </c>
      <c r="N19" s="14">
        <v>0</v>
      </c>
      <c r="O19" s="14">
        <v>0</v>
      </c>
      <c r="P19" s="8">
        <f t="shared" si="5"/>
        <v>13333151.35</v>
      </c>
    </row>
    <row r="20" spans="1:16" x14ac:dyDescent="0.25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63029</v>
      </c>
      <c r="K20" s="14">
        <v>0</v>
      </c>
      <c r="L20" s="14">
        <v>151060</v>
      </c>
      <c r="M20" s="14">
        <v>0</v>
      </c>
      <c r="N20" s="14">
        <v>0</v>
      </c>
      <c r="O20" s="14">
        <v>0</v>
      </c>
      <c r="P20" s="8">
        <f t="shared" si="5"/>
        <v>1367006</v>
      </c>
    </row>
    <row r="21" spans="1:16" ht="14.45" x14ac:dyDescent="0.3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9443460</v>
      </c>
      <c r="L21" s="14">
        <v>6668783.8399999999</v>
      </c>
      <c r="M21" s="14">
        <v>3475000</v>
      </c>
      <c r="N21" s="14">
        <v>0</v>
      </c>
      <c r="O21" s="14">
        <v>0</v>
      </c>
      <c r="P21" s="8">
        <f t="shared" si="5"/>
        <v>30458733.109999999</v>
      </c>
    </row>
    <row r="22" spans="1:16" ht="14.45" x14ac:dyDescent="0.3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3459152.92</v>
      </c>
      <c r="K22" s="14">
        <v>12285383.720000001</v>
      </c>
      <c r="L22" s="14">
        <v>5442101.0099999998</v>
      </c>
      <c r="M22" s="14">
        <v>9007338.3599999994</v>
      </c>
      <c r="N22" s="14">
        <v>0</v>
      </c>
      <c r="O22" s="14">
        <v>0</v>
      </c>
      <c r="P22" s="8">
        <f t="shared" si="5"/>
        <v>59576937.109999999</v>
      </c>
    </row>
    <row r="23" spans="1:16" ht="14.45" x14ac:dyDescent="0.3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4572021.1500000004</v>
      </c>
      <c r="N23" s="14">
        <v>0</v>
      </c>
      <c r="O23" s="14">
        <v>0</v>
      </c>
      <c r="P23" s="8">
        <f t="shared" si="5"/>
        <v>4759005.25</v>
      </c>
    </row>
    <row r="24" spans="1:16" ht="30" x14ac:dyDescent="0.25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3285744.67</v>
      </c>
      <c r="K24" s="14">
        <v>3253436.17</v>
      </c>
      <c r="L24" s="14">
        <v>2254400.69</v>
      </c>
      <c r="M24" s="14">
        <v>986244.7</v>
      </c>
      <c r="N24" s="14">
        <v>0</v>
      </c>
      <c r="O24" s="14">
        <v>0</v>
      </c>
      <c r="P24" s="8">
        <f t="shared" si="5"/>
        <v>10686767.68</v>
      </c>
    </row>
    <row r="25" spans="1:16" ht="14.45" x14ac:dyDescent="0.3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5013502.5999999996</v>
      </c>
      <c r="K25" s="14">
        <v>5634.5</v>
      </c>
      <c r="L25" s="14">
        <v>3335479</v>
      </c>
      <c r="M25" s="14">
        <v>2557499.7400000002</v>
      </c>
      <c r="N25" s="14">
        <v>0</v>
      </c>
      <c r="O25" s="14">
        <v>0</v>
      </c>
      <c r="P25" s="8">
        <f>SUM(D25:O25)</f>
        <v>35784465.330000006</v>
      </c>
    </row>
    <row r="26" spans="1:16" ht="14.45" x14ac:dyDescent="0.3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2054690.67</v>
      </c>
      <c r="K26" s="14">
        <v>1085823.19</v>
      </c>
      <c r="L26" s="14">
        <v>3936925.42</v>
      </c>
      <c r="M26" s="14">
        <v>1451159.94</v>
      </c>
      <c r="N26" s="14">
        <v>0</v>
      </c>
      <c r="O26" s="14">
        <v>0</v>
      </c>
      <c r="P26" s="8">
        <f t="shared" si="5"/>
        <v>11676735.159999998</v>
      </c>
    </row>
    <row r="27" spans="1:16" ht="14.45" x14ac:dyDescent="0.3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31497288.979999997</v>
      </c>
      <c r="K27" s="8">
        <f>SUM(K28:K36)</f>
        <v>15303520.75</v>
      </c>
      <c r="L27" s="8">
        <f>SUM(L28:L36)</f>
        <v>7703309.4800000004</v>
      </c>
      <c r="M27" s="8">
        <f>SUM(M28:M36)</f>
        <v>41051378.469999999</v>
      </c>
      <c r="N27" s="8">
        <f t="shared" ref="N27:O27" si="9">SUM(N28:N36)</f>
        <v>0</v>
      </c>
      <c r="O27" s="8">
        <f t="shared" si="9"/>
        <v>0</v>
      </c>
      <c r="P27" s="8">
        <f t="shared" si="5"/>
        <v>134476069.30000001</v>
      </c>
    </row>
    <row r="28" spans="1:16" ht="14.45" x14ac:dyDescent="0.3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0</v>
      </c>
      <c r="L28" s="14">
        <v>30842.21</v>
      </c>
      <c r="M28" s="14">
        <v>42480</v>
      </c>
      <c r="N28" s="14">
        <v>0</v>
      </c>
      <c r="O28" s="14">
        <v>0</v>
      </c>
      <c r="P28" s="8">
        <f t="shared" si="5"/>
        <v>742153.1399999999</v>
      </c>
    </row>
    <row r="29" spans="1:16" x14ac:dyDescent="0.25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440</v>
      </c>
      <c r="K29" s="14">
        <v>260467.3</v>
      </c>
      <c r="L29" s="14">
        <v>4517</v>
      </c>
      <c r="M29" s="14">
        <v>0</v>
      </c>
      <c r="N29" s="14">
        <v>0</v>
      </c>
      <c r="O29" s="14">
        <v>0</v>
      </c>
      <c r="P29" s="8">
        <f t="shared" si="5"/>
        <v>443668.8</v>
      </c>
    </row>
    <row r="30" spans="1:16" x14ac:dyDescent="0.25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2415294.98</v>
      </c>
      <c r="L30" s="14">
        <v>807969.44</v>
      </c>
      <c r="M30" s="14">
        <v>0</v>
      </c>
      <c r="N30" s="14">
        <v>0</v>
      </c>
      <c r="O30" s="14">
        <v>0</v>
      </c>
      <c r="P30" s="8">
        <f t="shared" si="5"/>
        <v>4088073.8</v>
      </c>
    </row>
    <row r="31" spans="1:16" x14ac:dyDescent="0.25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25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52000</v>
      </c>
      <c r="L32" s="14">
        <v>1549</v>
      </c>
      <c r="M32" s="14">
        <v>3328371.49</v>
      </c>
      <c r="N32" s="14">
        <v>0</v>
      </c>
      <c r="O32" s="14">
        <v>0</v>
      </c>
      <c r="P32" s="8">
        <f t="shared" si="5"/>
        <v>3403530.49</v>
      </c>
    </row>
    <row r="33" spans="1:16" x14ac:dyDescent="0.25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1459722.61</v>
      </c>
      <c r="K33" s="14">
        <v>3151328</v>
      </c>
      <c r="L33" s="14">
        <v>1707551.36</v>
      </c>
      <c r="M33" s="14">
        <v>7993939.4800000004</v>
      </c>
      <c r="N33" s="14">
        <v>0</v>
      </c>
      <c r="O33" s="14">
        <v>0</v>
      </c>
      <c r="P33" s="8">
        <f t="shared" si="5"/>
        <v>17095988.73</v>
      </c>
    </row>
    <row r="34" spans="1:16" x14ac:dyDescent="0.25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25176383.079999998</v>
      </c>
      <c r="K34" s="14">
        <v>7845256.54</v>
      </c>
      <c r="L34" s="14">
        <v>3236602.2</v>
      </c>
      <c r="M34" s="14">
        <v>26080280.129999999</v>
      </c>
      <c r="N34" s="14">
        <v>0</v>
      </c>
      <c r="O34" s="14">
        <v>0</v>
      </c>
      <c r="P34" s="8">
        <f t="shared" si="5"/>
        <v>91632249.579999998</v>
      </c>
    </row>
    <row r="35" spans="1:16" ht="30" x14ac:dyDescent="0.25">
      <c r="A35" s="16" t="s">
        <v>98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25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4814229.29</v>
      </c>
      <c r="K36" s="14">
        <v>1579173.93</v>
      </c>
      <c r="L36" s="14">
        <v>1914278.27</v>
      </c>
      <c r="M36" s="14">
        <v>3606307.37</v>
      </c>
      <c r="N36" s="14">
        <v>0</v>
      </c>
      <c r="O36" s="14">
        <v>0</v>
      </c>
      <c r="P36" s="8">
        <f t="shared" si="5"/>
        <v>17057395.260000002</v>
      </c>
    </row>
    <row r="37" spans="1:16" x14ac:dyDescent="0.25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2935647</v>
      </c>
      <c r="K37" s="8">
        <f>SUM(K38:K45)</f>
        <v>0</v>
      </c>
      <c r="L37" s="8">
        <f>SUM(L38:L45)</f>
        <v>2548543</v>
      </c>
      <c r="M37" s="8">
        <f>SUM(M38:M45)</f>
        <v>0</v>
      </c>
      <c r="N37" s="8">
        <f t="shared" ref="N37:O37" si="11">SUM(N38:N45)</f>
        <v>0</v>
      </c>
      <c r="O37" s="8">
        <f t="shared" si="11"/>
        <v>0</v>
      </c>
      <c r="P37" s="8">
        <f t="shared" si="5"/>
        <v>23267152</v>
      </c>
    </row>
    <row r="38" spans="1:16" x14ac:dyDescent="0.25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2935647</v>
      </c>
      <c r="K38" s="12">
        <v>0</v>
      </c>
      <c r="L38" s="12">
        <v>2548543</v>
      </c>
      <c r="M38" s="12">
        <v>0</v>
      </c>
      <c r="N38" s="12">
        <v>0</v>
      </c>
      <c r="O38" s="12">
        <v>0</v>
      </c>
      <c r="P38" s="8">
        <f t="shared" si="5"/>
        <v>23267152</v>
      </c>
    </row>
    <row r="39" spans="1:16" x14ac:dyDescent="0.25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25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>
        <v>0</v>
      </c>
      <c r="O40" s="1">
        <v>0</v>
      </c>
      <c r="P40" s="8">
        <f t="shared" si="5"/>
        <v>0</v>
      </c>
    </row>
    <row r="41" spans="1:16" x14ac:dyDescent="0.25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25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25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25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25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25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25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25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25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25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25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25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25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2984075.87</v>
      </c>
      <c r="L53" s="8">
        <f>SUM(L54:L62)</f>
        <v>10984682.73</v>
      </c>
      <c r="M53" s="8">
        <f>SUM(M54:M62)</f>
        <v>3242974.57</v>
      </c>
      <c r="N53" s="8">
        <f>SUM(N54:N62)</f>
        <v>0</v>
      </c>
      <c r="O53" s="8">
        <f>SUM(O54:O62)</f>
        <v>0</v>
      </c>
      <c r="P53" s="8">
        <f t="shared" si="5"/>
        <v>53475430.68999999</v>
      </c>
    </row>
    <row r="54" spans="1:16" x14ac:dyDescent="0.25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171776.55</v>
      </c>
      <c r="L54" s="12">
        <v>20375.46</v>
      </c>
      <c r="M54" s="12">
        <v>884975.65</v>
      </c>
      <c r="N54" s="12">
        <v>0</v>
      </c>
      <c r="O54" s="12">
        <v>0</v>
      </c>
      <c r="P54" s="8">
        <f t="shared" si="5"/>
        <v>14277103.770000001</v>
      </c>
    </row>
    <row r="55" spans="1:16" x14ac:dyDescent="0.25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8">
        <f t="shared" si="5"/>
        <v>4533</v>
      </c>
    </row>
    <row r="56" spans="1:16" x14ac:dyDescent="0.25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193761.32</v>
      </c>
      <c r="L56" s="12">
        <v>555426</v>
      </c>
      <c r="M56" s="12">
        <v>156400.82999999999</v>
      </c>
      <c r="N56" s="12">
        <v>0</v>
      </c>
      <c r="O56" s="12">
        <v>0</v>
      </c>
      <c r="P56" s="8">
        <f t="shared" si="5"/>
        <v>5994622.4400000004</v>
      </c>
    </row>
    <row r="57" spans="1:16" x14ac:dyDescent="0.25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2182528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2182528</v>
      </c>
    </row>
    <row r="58" spans="1:16" x14ac:dyDescent="0.25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436010</v>
      </c>
      <c r="L58" s="12">
        <v>7309856.1200000001</v>
      </c>
      <c r="M58" s="12">
        <v>2201598.09</v>
      </c>
      <c r="N58" s="12">
        <v>0</v>
      </c>
      <c r="O58" s="12">
        <v>0</v>
      </c>
      <c r="P58" s="8">
        <f t="shared" si="5"/>
        <v>24163454.43</v>
      </c>
    </row>
    <row r="59" spans="1:16" x14ac:dyDescent="0.25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0</v>
      </c>
      <c r="L59" s="12">
        <v>1440</v>
      </c>
      <c r="M59" s="12">
        <v>0</v>
      </c>
      <c r="N59" s="12">
        <v>0</v>
      </c>
      <c r="O59" s="12">
        <v>0</v>
      </c>
      <c r="P59" s="8">
        <f t="shared" si="5"/>
        <v>207273.14</v>
      </c>
    </row>
    <row r="60" spans="1:16" x14ac:dyDescent="0.25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25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>
        <v>3097585.15</v>
      </c>
      <c r="M61" s="1"/>
      <c r="N61" s="1">
        <v>0</v>
      </c>
      <c r="O61" s="1">
        <v>0</v>
      </c>
      <c r="P61" s="8">
        <f t="shared" si="5"/>
        <v>6645915.9100000001</v>
      </c>
    </row>
    <row r="62" spans="1:16" x14ac:dyDescent="0.25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0</v>
      </c>
      <c r="M62" s="1">
        <v>0</v>
      </c>
      <c r="N62" s="1">
        <v>0</v>
      </c>
      <c r="O62" s="1">
        <v>0</v>
      </c>
      <c r="P62" s="8">
        <f t="shared" si="5"/>
        <v>0</v>
      </c>
    </row>
    <row r="63" spans="1:16" x14ac:dyDescent="0.25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61508773.210000001</v>
      </c>
      <c r="J63" s="8">
        <f t="shared" si="18"/>
        <v>414130595.72000003</v>
      </c>
      <c r="K63" s="8">
        <f>SUM(K64:K67)</f>
        <v>133693226.55</v>
      </c>
      <c r="L63" s="8">
        <f>SUM(L64:L67)</f>
        <v>8825707.4199999999</v>
      </c>
      <c r="M63" s="8">
        <f>SUM(M64:M67)</f>
        <v>49771756.840000004</v>
      </c>
      <c r="N63" s="8">
        <f>SUM(N64:N67)</f>
        <v>0</v>
      </c>
      <c r="O63" s="8">
        <f>SUM(O64:O67)</f>
        <v>0</v>
      </c>
      <c r="P63" s="8">
        <f t="shared" si="5"/>
        <v>1002248385.78</v>
      </c>
    </row>
    <row r="64" spans="1:16" x14ac:dyDescent="0.25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25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61508773.210000001</v>
      </c>
      <c r="J65" s="26">
        <v>414130595.72000003</v>
      </c>
      <c r="K65" s="12">
        <v>133693226.55</v>
      </c>
      <c r="L65" s="12">
        <v>8825707.4199999999</v>
      </c>
      <c r="M65" s="12">
        <v>49771756.840000004</v>
      </c>
      <c r="N65" s="12">
        <v>0</v>
      </c>
      <c r="O65" s="12">
        <v>0</v>
      </c>
      <c r="P65" s="8">
        <f t="shared" si="5"/>
        <v>1002248385.78</v>
      </c>
    </row>
    <row r="66" spans="1:16" x14ac:dyDescent="0.25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30" x14ac:dyDescent="0.25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25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25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25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25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>SUM(G72:G74)</f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25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25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25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25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24055387.850000001</v>
      </c>
      <c r="F75" s="7">
        <f t="shared" si="26"/>
        <v>39237763.079999998</v>
      </c>
      <c r="G75" s="7">
        <f t="shared" si="26"/>
        <v>23555465.489999998</v>
      </c>
      <c r="H75" s="7">
        <f t="shared" si="26"/>
        <v>26469283.620000001</v>
      </c>
      <c r="I75" s="7">
        <f t="shared" si="26"/>
        <v>7343041.8899999997</v>
      </c>
      <c r="J75" s="7">
        <f t="shared" si="26"/>
        <v>11128061.33</v>
      </c>
      <c r="K75" s="7">
        <f>+K76+K79+K82</f>
        <v>3264753.35</v>
      </c>
      <c r="L75" s="7">
        <f t="shared" ref="L75:N75" si="27">SUM(L76+L79+L82)</f>
        <v>8347.84</v>
      </c>
      <c r="M75" s="8">
        <f>SUM(M76+M79+M82)</f>
        <v>824309.78</v>
      </c>
      <c r="N75" s="8">
        <f t="shared" si="27"/>
        <v>0</v>
      </c>
      <c r="O75" s="8">
        <f t="shared" ref="O75" si="28">SUM(O76+O79+O82)</f>
        <v>0</v>
      </c>
      <c r="P75" s="8">
        <f t="shared" si="5"/>
        <v>135886414.23000002</v>
      </c>
    </row>
    <row r="76" spans="1:16" x14ac:dyDescent="0.25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25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25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25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24055387.850000001</v>
      </c>
      <c r="F79" s="17">
        <f t="shared" si="31"/>
        <v>39237763.079999998</v>
      </c>
      <c r="G79" s="17">
        <f t="shared" si="31"/>
        <v>23555465.489999998</v>
      </c>
      <c r="H79" s="17">
        <f t="shared" si="31"/>
        <v>26469283.620000001</v>
      </c>
      <c r="I79" s="17">
        <f t="shared" si="31"/>
        <v>7343041.8899999997</v>
      </c>
      <c r="J79" s="17">
        <f t="shared" si="31"/>
        <v>11128061.33</v>
      </c>
      <c r="K79" s="17">
        <f t="shared" ref="K79" si="32">SUM(K80:K81)</f>
        <v>3264753.35</v>
      </c>
      <c r="L79" s="17">
        <f>SUM(L80:L81)</f>
        <v>8347.84</v>
      </c>
      <c r="M79" s="17">
        <f>SUM(M80:M81)</f>
        <v>824309.78</v>
      </c>
      <c r="N79" s="17">
        <f>SUM(N80:N81)</f>
        <v>0</v>
      </c>
      <c r="O79" s="17">
        <f>SUM(O80:O81)</f>
        <v>0</v>
      </c>
      <c r="P79" s="8">
        <f t="shared" si="29"/>
        <v>135886414.23000002</v>
      </c>
    </row>
    <row r="80" spans="1:16" x14ac:dyDescent="0.25">
      <c r="A80" s="11" t="s">
        <v>87</v>
      </c>
      <c r="B80" s="14">
        <v>0</v>
      </c>
      <c r="C80" s="26">
        <v>62554857.839999996</v>
      </c>
      <c r="D80" s="14">
        <v>0</v>
      </c>
      <c r="E80" s="26">
        <v>24055387.850000001</v>
      </c>
      <c r="F80" s="26">
        <v>39237763.079999998</v>
      </c>
      <c r="G80" s="26">
        <v>23555465.489999998</v>
      </c>
      <c r="H80" s="26">
        <v>26469283.620000001</v>
      </c>
      <c r="I80" s="26">
        <v>7343041.8899999997</v>
      </c>
      <c r="J80" s="26">
        <v>11128061.33</v>
      </c>
      <c r="K80" s="12">
        <v>3264753.35</v>
      </c>
      <c r="L80" s="12">
        <v>8347.84</v>
      </c>
      <c r="M80" s="12">
        <v>824309.78</v>
      </c>
      <c r="N80" s="12">
        <v>0</v>
      </c>
      <c r="O80" s="12">
        <v>0</v>
      </c>
      <c r="P80" s="8">
        <f t="shared" si="29"/>
        <v>135886414.23000002</v>
      </c>
    </row>
    <row r="81" spans="1:17" x14ac:dyDescent="0.25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25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25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25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326250540.05000001</v>
      </c>
      <c r="F84" s="19">
        <f t="shared" si="34"/>
        <v>282107125.49000001</v>
      </c>
      <c r="G84" s="19">
        <f>SUM(G10+G75)</f>
        <v>428601615.46000004</v>
      </c>
      <c r="H84" s="19">
        <f>SUM(H10+H75)</f>
        <v>294303880.91999996</v>
      </c>
      <c r="I84" s="19">
        <f>SUM(I10+I75)</f>
        <v>302792728.71999997</v>
      </c>
      <c r="J84" s="19">
        <f t="shared" si="34"/>
        <v>680974457.97000003</v>
      </c>
      <c r="K84" s="19">
        <f>SUM(K10+K75)</f>
        <v>392497839.05000001</v>
      </c>
      <c r="L84" s="19">
        <f t="shared" ref="L84:P84" si="35">SUM(L10+L75)</f>
        <v>254303021.61999997</v>
      </c>
      <c r="M84" s="19">
        <f t="shared" si="35"/>
        <v>324122019.91999996</v>
      </c>
      <c r="N84" s="19">
        <f t="shared" si="35"/>
        <v>0</v>
      </c>
      <c r="O84" s="19">
        <f t="shared" si="35"/>
        <v>0</v>
      </c>
      <c r="P84" s="19">
        <f t="shared" si="35"/>
        <v>3504069742.3799992</v>
      </c>
      <c r="Q84" s="13" t="s">
        <v>97</v>
      </c>
    </row>
    <row r="85" spans="1:17" x14ac:dyDescent="0.25">
      <c r="G85" s="32"/>
      <c r="I85" s="13"/>
      <c r="J85" s="13"/>
      <c r="L85" s="1"/>
      <c r="M85" s="1"/>
      <c r="N85" s="1"/>
    </row>
    <row r="86" spans="1:17" x14ac:dyDescent="0.25">
      <c r="D86" s="26"/>
      <c r="E86" s="26"/>
      <c r="G86" s="13"/>
      <c r="L86" s="1"/>
      <c r="M86" s="1"/>
      <c r="N86" s="1"/>
    </row>
    <row r="87" spans="1:17" x14ac:dyDescent="0.25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>
        <f>+L84-254303021.62</f>
        <v>0</v>
      </c>
      <c r="M87" s="33" t="s">
        <v>93</v>
      </c>
      <c r="N87" s="33"/>
      <c r="O87" s="33"/>
    </row>
    <row r="88" spans="1:17" x14ac:dyDescent="0.25">
      <c r="A88" s="20" t="s">
        <v>108</v>
      </c>
      <c r="B88" s="20"/>
      <c r="C88" s="20"/>
      <c r="D88" s="21"/>
      <c r="E88" s="26" t="s">
        <v>97</v>
      </c>
      <c r="F88" s="13"/>
      <c r="G88" s="13"/>
      <c r="H88" s="13"/>
      <c r="I88" s="23"/>
      <c r="J88" s="23"/>
      <c r="K88" s="13"/>
      <c r="L88" s="1"/>
      <c r="M88" s="47" t="s">
        <v>94</v>
      </c>
      <c r="N88" s="47"/>
      <c r="O88" s="47"/>
    </row>
    <row r="89" spans="1:17" x14ac:dyDescent="0.25">
      <c r="A89" s="20" t="s">
        <v>95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7" t="s">
        <v>96</v>
      </c>
      <c r="N89" s="47"/>
      <c r="O89" s="47"/>
    </row>
    <row r="90" spans="1:17" x14ac:dyDescent="0.25">
      <c r="A90" s="25" t="s">
        <v>102</v>
      </c>
      <c r="B90" s="25"/>
      <c r="C90" s="25"/>
      <c r="F90" s="13"/>
      <c r="G90" s="13"/>
      <c r="H90" s="13"/>
      <c r="I90" s="13" t="s">
        <v>97</v>
      </c>
      <c r="J90" s="13" t="s">
        <v>97</v>
      </c>
      <c r="K90" s="13"/>
      <c r="L90" s="1"/>
      <c r="M90" s="13"/>
      <c r="N90" s="1"/>
    </row>
    <row r="91" spans="1:17" ht="15.75" thickBot="1" x14ac:dyDescent="0.3">
      <c r="A91" s="30" t="s">
        <v>103</v>
      </c>
      <c r="L91" s="1"/>
      <c r="N91" s="1"/>
    </row>
    <row r="92" spans="1:17" x14ac:dyDescent="0.25">
      <c r="A92" s="39" t="s">
        <v>107</v>
      </c>
      <c r="B92" s="40"/>
    </row>
    <row r="93" spans="1:17" x14ac:dyDescent="0.25">
      <c r="A93" s="41" t="s">
        <v>105</v>
      </c>
      <c r="B93" s="42"/>
    </row>
    <row r="94" spans="1:17" x14ac:dyDescent="0.25">
      <c r="A94" s="43" t="s">
        <v>106</v>
      </c>
      <c r="B94" s="44"/>
    </row>
    <row r="95" spans="1:17" ht="60" customHeight="1" thickBot="1" x14ac:dyDescent="0.3">
      <c r="A95" s="45" t="s">
        <v>104</v>
      </c>
      <c r="B95" s="46"/>
    </row>
  </sheetData>
  <mergeCells count="12">
    <mergeCell ref="A92:B92"/>
    <mergeCell ref="A93:B93"/>
    <mergeCell ref="A94:B94"/>
    <mergeCell ref="A95:B95"/>
    <mergeCell ref="M88:O88"/>
    <mergeCell ref="M89:O89"/>
    <mergeCell ref="M87:O87"/>
    <mergeCell ref="A3:P3"/>
    <mergeCell ref="A4:P4"/>
    <mergeCell ref="A5:P5"/>
    <mergeCell ref="A6:P6"/>
    <mergeCell ref="A7:P7"/>
  </mergeCells>
  <pageMargins left="0.39370078740157499" right="0.196850393700787" top="0.39370078740157499" bottom="0.39370078740157499" header="0.31496062992126" footer="0.31496062992126"/>
  <pageSetup scale="36" orientation="landscape" r:id="rId1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Marieliza Dominguez Castro</cp:lastModifiedBy>
  <cp:lastPrinted>2024-10-08T20:20:05Z</cp:lastPrinted>
  <dcterms:created xsi:type="dcterms:W3CDTF">2022-04-12T12:20:50Z</dcterms:created>
  <dcterms:modified xsi:type="dcterms:W3CDTF">2024-11-13T13:09:45Z</dcterms:modified>
</cp:coreProperties>
</file>