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ia\"/>
    </mc:Choice>
  </mc:AlternateContent>
  <bookViews>
    <workbookView xWindow="0" yWindow="0" windowWidth="28800" windowHeight="123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K10" i="1" l="1"/>
  <c r="K75" i="1"/>
  <c r="K11" i="1" l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63" i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s="1"/>
  <c r="J11" i="1" l="1"/>
  <c r="K63" i="1"/>
  <c r="K53" i="1"/>
  <c r="K37" i="1"/>
  <c r="K27" i="1"/>
  <c r="K17" i="1"/>
  <c r="K82" i="1"/>
  <c r="K79" i="1"/>
  <c r="K71" i="1"/>
  <c r="K68" i="1"/>
  <c r="K46" i="1"/>
  <c r="K84" i="1" l="1"/>
  <c r="J82" i="1"/>
  <c r="J79" i="1"/>
  <c r="J75" i="1" s="1"/>
  <c r="J71" i="1"/>
  <c r="J68" i="1"/>
  <c r="J63" i="1"/>
  <c r="J53" i="1"/>
  <c r="J46" i="1"/>
  <c r="J37" i="1"/>
  <c r="J27" i="1"/>
  <c r="J17" i="1"/>
  <c r="J10" i="1" s="1"/>
  <c r="J84" i="1" l="1"/>
  <c r="J85" i="1" s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I85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H84" i="1" s="1"/>
  <c r="G68" i="1"/>
  <c r="G71" i="1"/>
  <c r="G82" i="1"/>
  <c r="G79" i="1"/>
  <c r="G63" i="1"/>
  <c r="G53" i="1"/>
  <c r="G46" i="1"/>
  <c r="G37" i="1"/>
  <c r="G27" i="1"/>
  <c r="G11" i="1"/>
  <c r="G10" i="1" l="1"/>
  <c r="F82" i="1"/>
  <c r="F79" i="1"/>
  <c r="F71" i="1"/>
  <c r="F68" i="1"/>
  <c r="F63" i="1"/>
  <c r="F53" i="1"/>
  <c r="F46" i="1"/>
  <c r="F37" i="1"/>
  <c r="F17" i="1"/>
  <c r="F27" i="1"/>
  <c r="F11" i="1"/>
  <c r="G84" i="1" l="1"/>
  <c r="F75" i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P38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P12" i="1"/>
  <c r="D11" i="1"/>
  <c r="D75" i="1" l="1"/>
  <c r="D10" i="1"/>
  <c r="P10" i="1" s="1"/>
  <c r="P82" i="1"/>
  <c r="P71" i="1"/>
  <c r="P53" i="1"/>
  <c r="P37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<sst xmlns="http://schemas.openxmlformats.org/spreadsheetml/2006/main" count="112" uniqueCount="109">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</sst>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" fontId="6" fillId="0" borderId="0" xfId="0" applyNumberFormat="1" applyFont="1" applyAlignment="1">
      <alignment horizontal="center"/>
    </xf>
    <xf numFmtId="40" fontId="2" fillId="4" borderId="4" xfId="0" applyNumberFormat="1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285748</xdr:colOff>
      <xdr:row>0</xdr:row>
      <xdr:rowOff>108857</xdr:rowOff>
    </xdr:from>
    <xdr:to>
      <xdr:col>15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zoomScale="90" zoomScaleNormal="90" workbookViewId="0">
      <selection activeCell="M26" sqref="M26"/>
    </sheetView>
  </sheetViews>
  <sheetFormatPr baseColWidth="10" defaultRowHeight="15" x14ac:dyDescent="0.25"/>
  <cols>
    <col min="1" max="1" width="71" customWidth="1"/>
    <col min="2" max="2" width="17" customWidth="1"/>
    <col min="3" max="3" width="15.28515625" customWidth="1"/>
    <col min="4" max="4" width="15.28515625" bestFit="1" customWidth="1"/>
    <col min="5" max="5" width="18.5703125" bestFit="1" customWidth="1"/>
    <col min="6" max="6" width="15.28515625" bestFit="1" customWidth="1"/>
    <col min="7" max="7" width="16" bestFit="1" customWidth="1"/>
    <col min="8" max="10" width="15.28515625" bestFit="1" customWidth="1"/>
    <col min="11" max="11" width="15.42578125" bestFit="1" customWidth="1"/>
    <col min="12" max="15" width="13.7109375" customWidth="1"/>
    <col min="16" max="17" width="16.5703125" bestFit="1" customWidth="1"/>
  </cols>
  <sheetData>
    <row r="1" spans="1:16" x14ac:dyDescent="0.25">
      <c r="L1" s="1"/>
      <c r="N1" s="1"/>
    </row>
    <row r="2" spans="1:16" x14ac:dyDescent="0.25">
      <c r="L2" s="1"/>
      <c r="N2" s="1"/>
    </row>
    <row r="3" spans="1:16" ht="18" x14ac:dyDescent="0.2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" x14ac:dyDescent="0.2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18" x14ac:dyDescent="0.25">
      <c r="A5" s="33" t="s">
        <v>99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18" x14ac:dyDescent="0.25">
      <c r="A6" s="35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8" x14ac:dyDescent="0.25">
      <c r="A7" s="36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x14ac:dyDescent="0.25">
      <c r="L8" s="1"/>
      <c r="N8" s="1"/>
    </row>
    <row r="9" spans="1:16" ht="30" x14ac:dyDescent="0.25">
      <c r="A9" s="2" t="s">
        <v>4</v>
      </c>
      <c r="B9" s="29" t="s">
        <v>100</v>
      </c>
      <c r="C9" s="29" t="s">
        <v>101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25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46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 t="shared" si="1"/>
        <v>405046149.97000003</v>
      </c>
      <c r="H10" s="27">
        <f>SUM(H11+H17+H27+H37+H46+H53+H63+H68+H71)</f>
        <v>267834597.29999998</v>
      </c>
      <c r="I10" s="27">
        <f t="shared" si="1"/>
        <v>295449686.82999998</v>
      </c>
      <c r="J10" s="27">
        <f>SUM(J11+J17+J27+J37+J46+J53+J63+J68+J71)</f>
        <v>665536651.63999999</v>
      </c>
      <c r="K10" s="27">
        <f>SUM(K11+K17+K27+K37+K46+K53+K63+K68+K71)</f>
        <v>390022333.51999998</v>
      </c>
      <c r="L10" s="27">
        <f>SUM(L11+L17+L27+L37+L46+L53+L63+L68+L71)</f>
        <v>0</v>
      </c>
      <c r="M10" s="27">
        <f>SUM(M11+M17+M27+M37+M46+M53+M63+M68+M71)</f>
        <v>0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2787070447.0499997</v>
      </c>
    </row>
    <row r="11" spans="1:16" x14ac:dyDescent="0.25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133295374</v>
      </c>
      <c r="K11" s="8">
        <f>SUM(K12:K16)</f>
        <v>133800282</v>
      </c>
      <c r="L11" s="8">
        <f>SUM(L12:L16)</f>
        <v>0</v>
      </c>
      <c r="M11" s="8">
        <f>SUM(M12:M16)</f>
        <v>0</v>
      </c>
      <c r="N11" s="8">
        <f t="shared" ref="N11:O11" si="4">SUM(N12:N16)</f>
        <v>0</v>
      </c>
      <c r="O11" s="8">
        <f t="shared" si="4"/>
        <v>0</v>
      </c>
      <c r="P11" s="8">
        <f>SUM(D11:O11)</f>
        <v>1059041824.02</v>
      </c>
    </row>
    <row r="12" spans="1:16" x14ac:dyDescent="0.25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113413510</v>
      </c>
      <c r="K12" s="14">
        <v>112428141</v>
      </c>
      <c r="L12" s="14">
        <v>0</v>
      </c>
      <c r="M12" s="14">
        <v>0</v>
      </c>
      <c r="N12" s="14">
        <v>0</v>
      </c>
      <c r="O12" s="14">
        <v>0</v>
      </c>
      <c r="P12" s="8">
        <f>SUM(D12:O12)</f>
        <v>887772617</v>
      </c>
    </row>
    <row r="13" spans="1:16" x14ac:dyDescent="0.25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6197474</v>
      </c>
      <c r="L13" s="14">
        <v>0</v>
      </c>
      <c r="M13" s="14">
        <v>0</v>
      </c>
      <c r="N13" s="14">
        <v>0</v>
      </c>
      <c r="O13" s="14">
        <v>0</v>
      </c>
      <c r="P13" s="8">
        <f t="shared" ref="P13:P76" si="5">SUM(D13:O13)</f>
        <v>48458400</v>
      </c>
    </row>
    <row r="14" spans="1:16" x14ac:dyDescent="0.25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711173</v>
      </c>
      <c r="L14" s="14">
        <v>0</v>
      </c>
      <c r="M14" s="14">
        <v>0</v>
      </c>
      <c r="N14" s="14">
        <v>0</v>
      </c>
      <c r="O14" s="14">
        <v>0</v>
      </c>
      <c r="P14" s="8">
        <f t="shared" si="5"/>
        <v>6132377</v>
      </c>
    </row>
    <row r="15" spans="1:16" x14ac:dyDescent="0.25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x14ac:dyDescent="0.25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14463494</v>
      </c>
      <c r="L16" s="14">
        <v>0</v>
      </c>
      <c r="M16" s="14">
        <v>0</v>
      </c>
      <c r="N16" s="14">
        <v>0</v>
      </c>
      <c r="O16" s="14">
        <v>0</v>
      </c>
      <c r="P16" s="8">
        <f t="shared" si="5"/>
        <v>116678430.02</v>
      </c>
    </row>
    <row r="17" spans="1:16" x14ac:dyDescent="0.25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66120129.320000008</v>
      </c>
      <c r="K17" s="8">
        <f>SUM(K18:K26)</f>
        <v>104241228.34999999</v>
      </c>
      <c r="L17" s="8">
        <f>SUM(L18:L26)</f>
        <v>0</v>
      </c>
      <c r="M17" s="8">
        <f>SUM(M18:M26)</f>
        <v>0</v>
      </c>
      <c r="N17" s="8">
        <f t="shared" ref="N17:O17" si="7">SUM(N18:N26)</f>
        <v>0</v>
      </c>
      <c r="O17" s="8">
        <f t="shared" si="7"/>
        <v>0</v>
      </c>
      <c r="P17" s="8">
        <f t="shared" si="5"/>
        <v>639622829.76999998</v>
      </c>
    </row>
    <row r="18" spans="1:16" x14ac:dyDescent="0.25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76163742.950000003</v>
      </c>
      <c r="L18" s="14">
        <v>0</v>
      </c>
      <c r="M18" s="14">
        <v>0</v>
      </c>
      <c r="N18" s="14">
        <v>0</v>
      </c>
      <c r="O18" s="14">
        <v>0</v>
      </c>
      <c r="P18" s="8">
        <f t="shared" si="5"/>
        <v>519286394.15999997</v>
      </c>
    </row>
    <row r="19" spans="1:16" x14ac:dyDescent="0.25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1414500</v>
      </c>
      <c r="L19" s="14">
        <v>0</v>
      </c>
      <c r="M19" s="14">
        <v>0</v>
      </c>
      <c r="N19" s="14">
        <v>0</v>
      </c>
      <c r="O19" s="14">
        <v>0</v>
      </c>
      <c r="P19" s="8">
        <f t="shared" si="5"/>
        <v>12561772</v>
      </c>
    </row>
    <row r="20" spans="1:16" x14ac:dyDescent="0.25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26350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8">
        <f t="shared" si="5"/>
        <v>1179267</v>
      </c>
    </row>
    <row r="21" spans="1:16" x14ac:dyDescent="0.25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9443460</v>
      </c>
      <c r="L21" s="14">
        <v>0</v>
      </c>
      <c r="M21" s="14">
        <v>0</v>
      </c>
      <c r="N21" s="14">
        <v>0</v>
      </c>
      <c r="O21" s="14">
        <v>0</v>
      </c>
      <c r="P21" s="8">
        <f t="shared" si="5"/>
        <v>20314949.27</v>
      </c>
    </row>
    <row r="22" spans="1:16" x14ac:dyDescent="0.25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3446652.92</v>
      </c>
      <c r="K22" s="14">
        <v>12721384.939999999</v>
      </c>
      <c r="L22" s="14">
        <v>0</v>
      </c>
      <c r="M22" s="14">
        <v>0</v>
      </c>
      <c r="N22" s="14">
        <v>0</v>
      </c>
      <c r="O22" s="14">
        <v>0</v>
      </c>
      <c r="P22" s="8">
        <f t="shared" si="5"/>
        <v>45550998.960000001</v>
      </c>
    </row>
    <row r="23" spans="1:16" x14ac:dyDescent="0.25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8">
        <f t="shared" si="5"/>
        <v>186984.1</v>
      </c>
    </row>
    <row r="24" spans="1:16" ht="30" x14ac:dyDescent="0.25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3285244.67</v>
      </c>
      <c r="K24" s="14">
        <v>3406682.77</v>
      </c>
      <c r="L24" s="14">
        <v>0</v>
      </c>
      <c r="M24" s="14">
        <v>0</v>
      </c>
      <c r="N24" s="14">
        <v>0</v>
      </c>
      <c r="O24" s="14">
        <v>0</v>
      </c>
      <c r="P24" s="8">
        <f t="shared" si="5"/>
        <v>7598868.8900000006</v>
      </c>
    </row>
    <row r="25" spans="1:16" x14ac:dyDescent="0.25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1806961.6</v>
      </c>
      <c r="K25" s="14">
        <v>5634.5</v>
      </c>
      <c r="L25" s="14">
        <v>0</v>
      </c>
      <c r="M25" s="14">
        <v>0</v>
      </c>
      <c r="N25" s="14">
        <v>0</v>
      </c>
      <c r="O25" s="14">
        <v>0</v>
      </c>
      <c r="P25" s="8">
        <f>SUM(D25:O25)</f>
        <v>26684945.590000004</v>
      </c>
    </row>
    <row r="26" spans="1:16" x14ac:dyDescent="0.25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2024690.67</v>
      </c>
      <c r="K26" s="14">
        <v>1085823.19</v>
      </c>
      <c r="L26" s="14">
        <v>0</v>
      </c>
      <c r="M26" s="14">
        <v>0</v>
      </c>
      <c r="N26" s="14">
        <v>0</v>
      </c>
      <c r="O26" s="14">
        <v>0</v>
      </c>
      <c r="P26" s="8">
        <f t="shared" si="5"/>
        <v>6258649.7999999989</v>
      </c>
    </row>
    <row r="27" spans="1:16" x14ac:dyDescent="0.25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31079813.979999997</v>
      </c>
      <c r="K27" s="8">
        <f>SUM(K28:K36)</f>
        <v>15303520.75</v>
      </c>
      <c r="L27" s="8">
        <f>SUM(L28:L36)</f>
        <v>0</v>
      </c>
      <c r="M27" s="8">
        <f>SUM(M28:M36)</f>
        <v>0</v>
      </c>
      <c r="N27" s="8">
        <f t="shared" ref="N27:O27" si="9">SUM(N28:N36)</f>
        <v>0</v>
      </c>
      <c r="O27" s="8">
        <f t="shared" si="9"/>
        <v>0</v>
      </c>
      <c r="P27" s="8">
        <f t="shared" si="5"/>
        <v>85303906.349999994</v>
      </c>
    </row>
    <row r="28" spans="1:16" x14ac:dyDescent="0.25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8">
        <f t="shared" si="5"/>
        <v>668830.92999999993</v>
      </c>
    </row>
    <row r="29" spans="1:16" x14ac:dyDescent="0.25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440</v>
      </c>
      <c r="K29" s="14">
        <v>260467.3</v>
      </c>
      <c r="L29" s="14">
        <v>0</v>
      </c>
      <c r="M29" s="14">
        <v>0</v>
      </c>
      <c r="N29" s="14">
        <v>0</v>
      </c>
      <c r="O29" s="14">
        <v>0</v>
      </c>
      <c r="P29" s="8">
        <f t="shared" si="5"/>
        <v>439151.8</v>
      </c>
    </row>
    <row r="30" spans="1:16" x14ac:dyDescent="0.25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2415294.98</v>
      </c>
      <c r="L30" s="14">
        <v>0</v>
      </c>
      <c r="M30" s="14">
        <v>0</v>
      </c>
      <c r="N30" s="14">
        <v>0</v>
      </c>
      <c r="O30" s="14">
        <v>0</v>
      </c>
      <c r="P30" s="8">
        <f t="shared" si="5"/>
        <v>3280104.36</v>
      </c>
    </row>
    <row r="31" spans="1:16" x14ac:dyDescent="0.25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25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52000</v>
      </c>
      <c r="L32" s="14">
        <v>0</v>
      </c>
      <c r="M32" s="14">
        <v>0</v>
      </c>
      <c r="N32" s="14">
        <v>0</v>
      </c>
      <c r="O32" s="14">
        <v>0</v>
      </c>
      <c r="P32" s="8">
        <f t="shared" si="5"/>
        <v>73610</v>
      </c>
    </row>
    <row r="33" spans="1:16" x14ac:dyDescent="0.25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1459722.61</v>
      </c>
      <c r="K33" s="14">
        <v>3151328</v>
      </c>
      <c r="L33" s="14">
        <v>0</v>
      </c>
      <c r="M33" s="14">
        <v>0</v>
      </c>
      <c r="N33" s="14">
        <v>0</v>
      </c>
      <c r="O33" s="14">
        <v>0</v>
      </c>
      <c r="P33" s="8">
        <f t="shared" si="5"/>
        <v>7394497.8900000006</v>
      </c>
    </row>
    <row r="34" spans="1:16" x14ac:dyDescent="0.25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24759747.079999998</v>
      </c>
      <c r="K34" s="14">
        <v>7845256.54</v>
      </c>
      <c r="L34" s="14">
        <v>0</v>
      </c>
      <c r="M34" s="14">
        <v>0</v>
      </c>
      <c r="N34" s="14">
        <v>0</v>
      </c>
      <c r="O34" s="14">
        <v>0</v>
      </c>
      <c r="P34" s="8">
        <f t="shared" si="5"/>
        <v>61898731.249999993</v>
      </c>
    </row>
    <row r="35" spans="1:16" ht="30" x14ac:dyDescent="0.25">
      <c r="A35" s="16" t="s">
        <v>98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25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4813390.29</v>
      </c>
      <c r="K36" s="14">
        <v>1579173.93</v>
      </c>
      <c r="L36" s="14">
        <v>0</v>
      </c>
      <c r="M36" s="14">
        <v>0</v>
      </c>
      <c r="N36" s="14">
        <v>0</v>
      </c>
      <c r="O36" s="14">
        <v>0</v>
      </c>
      <c r="P36" s="8">
        <f t="shared" si="5"/>
        <v>11535970.620000001</v>
      </c>
    </row>
    <row r="37" spans="1:16" x14ac:dyDescent="0.25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2420230</v>
      </c>
      <c r="K37" s="8">
        <f>SUM(K38:K45)</f>
        <v>0</v>
      </c>
      <c r="L37" s="8">
        <f>SUM(L38:L45)</f>
        <v>0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 t="shared" si="5"/>
        <v>20203192</v>
      </c>
    </row>
    <row r="38" spans="1:16" x14ac:dyDescent="0.25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2420230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8">
        <f t="shared" si="5"/>
        <v>20203192</v>
      </c>
    </row>
    <row r="39" spans="1:16" x14ac:dyDescent="0.25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25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25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25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25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25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25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25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25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25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25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25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25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25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25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2984075.87</v>
      </c>
      <c r="L53" s="8">
        <f>SUM(L54:L62)</f>
        <v>0</v>
      </c>
      <c r="M53" s="8">
        <f>SUM(M54:M62)</f>
        <v>0</v>
      </c>
      <c r="N53" s="8">
        <f>SUM(N54:N62)</f>
        <v>0</v>
      </c>
      <c r="O53" s="8">
        <f>SUM(O54:O62)</f>
        <v>0</v>
      </c>
      <c r="P53" s="8">
        <f t="shared" si="5"/>
        <v>39247773.389999993</v>
      </c>
    </row>
    <row r="54" spans="1:16" x14ac:dyDescent="0.25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171776.55</v>
      </c>
      <c r="L54" s="12">
        <v>0</v>
      </c>
      <c r="M54" s="12">
        <v>0</v>
      </c>
      <c r="N54" s="12">
        <v>0</v>
      </c>
      <c r="O54" s="12">
        <v>0</v>
      </c>
      <c r="P54" s="8">
        <f t="shared" si="5"/>
        <v>13371752.66</v>
      </c>
    </row>
    <row r="55" spans="1:16" x14ac:dyDescent="0.25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8">
        <f t="shared" si="5"/>
        <v>4533</v>
      </c>
    </row>
    <row r="56" spans="1:16" x14ac:dyDescent="0.25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193761.32</v>
      </c>
      <c r="L56" s="12">
        <v>0</v>
      </c>
      <c r="M56" s="12">
        <v>0</v>
      </c>
      <c r="N56" s="12">
        <v>0</v>
      </c>
      <c r="O56" s="12">
        <v>0</v>
      </c>
      <c r="P56" s="8">
        <f t="shared" si="5"/>
        <v>5282795.6100000003</v>
      </c>
    </row>
    <row r="57" spans="1:16" x14ac:dyDescent="0.25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2182528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2182528</v>
      </c>
    </row>
    <row r="58" spans="1:16" x14ac:dyDescent="0.25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436010</v>
      </c>
      <c r="L58" s="12">
        <v>0</v>
      </c>
      <c r="M58" s="12">
        <v>0</v>
      </c>
      <c r="N58" s="12">
        <v>0</v>
      </c>
      <c r="O58" s="12">
        <v>0</v>
      </c>
      <c r="P58" s="8">
        <f t="shared" si="5"/>
        <v>14652000.219999999</v>
      </c>
    </row>
    <row r="59" spans="1:16" x14ac:dyDescent="0.25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8">
        <f t="shared" si="5"/>
        <v>205833.14</v>
      </c>
    </row>
    <row r="60" spans="1:16" x14ac:dyDescent="0.25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25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0</v>
      </c>
      <c r="M61" s="1">
        <v>0</v>
      </c>
      <c r="N61" s="1">
        <v>0</v>
      </c>
      <c r="O61" s="1">
        <v>0</v>
      </c>
      <c r="P61" s="8">
        <f t="shared" si="5"/>
        <v>3548330.7600000002</v>
      </c>
    </row>
    <row r="62" spans="1:16" x14ac:dyDescent="0.25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25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61508773.210000001</v>
      </c>
      <c r="J63" s="8">
        <f t="shared" si="18"/>
        <v>414130595.72000003</v>
      </c>
      <c r="K63" s="8">
        <f>SUM(K64:K67)</f>
        <v>133693226.55</v>
      </c>
      <c r="L63" s="8">
        <f>SUM(L64:L67)</f>
        <v>0</v>
      </c>
      <c r="M63" s="8">
        <f>SUM(M64:M67)</f>
        <v>0</v>
      </c>
      <c r="N63" s="8">
        <f>SUM(N64:N67)</f>
        <v>0</v>
      </c>
      <c r="O63" s="8">
        <f>SUM(O64:O67)</f>
        <v>0</v>
      </c>
      <c r="P63" s="8">
        <f t="shared" si="5"/>
        <v>943650921.51999998</v>
      </c>
    </row>
    <row r="64" spans="1:16" x14ac:dyDescent="0.25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25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61508773.210000001</v>
      </c>
      <c r="J65" s="26">
        <v>414130595.72000003</v>
      </c>
      <c r="K65" s="12">
        <v>133693226.55</v>
      </c>
      <c r="L65" s="12">
        <v>0</v>
      </c>
      <c r="M65" s="12">
        <v>0</v>
      </c>
      <c r="N65" s="12">
        <v>0</v>
      </c>
      <c r="O65" s="12">
        <v>0</v>
      </c>
      <c r="P65" s="8">
        <f t="shared" si="5"/>
        <v>943650921.51999998</v>
      </c>
    </row>
    <row r="66" spans="1:16" x14ac:dyDescent="0.25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30" x14ac:dyDescent="0.25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25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25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25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25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 t="shared" si="23"/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25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25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25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25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24055387.850000001</v>
      </c>
      <c r="F75" s="7">
        <f t="shared" si="26"/>
        <v>39237763.079999998</v>
      </c>
      <c r="G75" s="7">
        <v>23555465.489999998</v>
      </c>
      <c r="H75" s="7">
        <f t="shared" si="26"/>
        <v>26481017.539999999</v>
      </c>
      <c r="I75" s="7">
        <f t="shared" si="26"/>
        <v>7343041.8899999997</v>
      </c>
      <c r="J75" s="7">
        <f t="shared" si="26"/>
        <v>11128061.33</v>
      </c>
      <c r="K75" s="7">
        <f>+K76+K79+K82</f>
        <v>3264753.35</v>
      </c>
      <c r="L75" s="7">
        <f t="shared" ref="K75:N75" si="27">SUM(L76+L79+L82)</f>
        <v>0</v>
      </c>
      <c r="M75" s="8">
        <f>SUM(M76+M79+M82)</f>
        <v>0</v>
      </c>
      <c r="N75" s="8">
        <f t="shared" si="27"/>
        <v>0</v>
      </c>
      <c r="O75" s="8">
        <f t="shared" ref="O75" si="28">SUM(O76+O79+O82)</f>
        <v>0</v>
      </c>
      <c r="P75" s="8">
        <f t="shared" si="5"/>
        <v>135065490.53</v>
      </c>
    </row>
    <row r="76" spans="1:16" x14ac:dyDescent="0.25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25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25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25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24055387.850000001</v>
      </c>
      <c r="F79" s="17">
        <f t="shared" si="31"/>
        <v>39237763.079999998</v>
      </c>
      <c r="G79" s="17">
        <f t="shared" si="31"/>
        <v>23843145.489999998</v>
      </c>
      <c r="H79" s="17">
        <f t="shared" si="31"/>
        <v>26481017.539999999</v>
      </c>
      <c r="I79" s="17">
        <f t="shared" si="31"/>
        <v>7343041.8899999997</v>
      </c>
      <c r="J79" s="17">
        <f t="shared" si="31"/>
        <v>11128061.33</v>
      </c>
      <c r="K79" s="17">
        <f t="shared" ref="K79" si="32">SUM(K80:K81)</f>
        <v>3264753.35</v>
      </c>
      <c r="L79" s="17">
        <f>SUM(L80:L81)</f>
        <v>0</v>
      </c>
      <c r="M79" s="17">
        <f>SUM(M80:M81)</f>
        <v>0</v>
      </c>
      <c r="N79" s="17">
        <f>SUM(N80:N81)</f>
        <v>0</v>
      </c>
      <c r="O79" s="17">
        <f>SUM(O80:O81)</f>
        <v>0</v>
      </c>
      <c r="P79" s="8">
        <f t="shared" si="29"/>
        <v>135353170.53</v>
      </c>
    </row>
    <row r="80" spans="1:16" x14ac:dyDescent="0.25">
      <c r="A80" s="11" t="s">
        <v>87</v>
      </c>
      <c r="B80" s="14">
        <v>0</v>
      </c>
      <c r="C80" s="26">
        <v>62554857.839999996</v>
      </c>
      <c r="D80" s="14">
        <v>0</v>
      </c>
      <c r="E80" s="26">
        <v>24055387.850000001</v>
      </c>
      <c r="F80" s="26">
        <v>39237763.079999998</v>
      </c>
      <c r="G80" s="26">
        <v>23843145.489999998</v>
      </c>
      <c r="H80" s="26">
        <v>26481017.539999999</v>
      </c>
      <c r="I80" s="26">
        <v>7343041.8899999997</v>
      </c>
      <c r="J80" s="26">
        <v>11128061.33</v>
      </c>
      <c r="K80" s="12">
        <v>3264753.35</v>
      </c>
      <c r="L80" s="12">
        <v>0</v>
      </c>
      <c r="M80" s="12">
        <v>0</v>
      </c>
      <c r="N80" s="12">
        <v>0</v>
      </c>
      <c r="O80" s="12">
        <v>0</v>
      </c>
      <c r="P80" s="8">
        <f t="shared" si="29"/>
        <v>135353170.53</v>
      </c>
    </row>
    <row r="81" spans="1:17" x14ac:dyDescent="0.25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25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25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25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326250540.05000001</v>
      </c>
      <c r="F84" s="19">
        <f t="shared" si="34"/>
        <v>282107125.49000001</v>
      </c>
      <c r="G84" s="19">
        <f t="shared" si="34"/>
        <v>428601615.46000004</v>
      </c>
      <c r="H84" s="19">
        <f>SUM(H10+H75)</f>
        <v>294315614.83999997</v>
      </c>
      <c r="I84" s="19">
        <f>SUM(I10+I75)</f>
        <v>302792728.71999997</v>
      </c>
      <c r="J84" s="19">
        <f t="shared" si="34"/>
        <v>676664712.97000003</v>
      </c>
      <c r="K84" s="19">
        <f>SUM(K10+K75)</f>
        <v>393287086.87</v>
      </c>
      <c r="L84" s="19">
        <f t="shared" ref="K84:P84" si="35">SUM(L10+L75)</f>
        <v>0</v>
      </c>
      <c r="M84" s="19">
        <f t="shared" si="35"/>
        <v>0</v>
      </c>
      <c r="N84" s="19">
        <f t="shared" si="35"/>
        <v>0</v>
      </c>
      <c r="O84" s="19">
        <f t="shared" si="35"/>
        <v>0</v>
      </c>
      <c r="P84" s="19">
        <f t="shared" si="35"/>
        <v>2922135937.5799999</v>
      </c>
      <c r="Q84" s="13" t="s">
        <v>97</v>
      </c>
    </row>
    <row r="85" spans="1:17" x14ac:dyDescent="0.25">
      <c r="G85" s="47"/>
      <c r="I85" s="13">
        <f>+I84-302792728.72</f>
        <v>0</v>
      </c>
      <c r="J85" s="13">
        <f>+J84-676664712.97</f>
        <v>0</v>
      </c>
      <c r="L85" s="1"/>
      <c r="M85" s="1"/>
      <c r="N85" s="1"/>
    </row>
    <row r="86" spans="1:17" x14ac:dyDescent="0.25">
      <c r="D86" s="26"/>
      <c r="E86" s="26"/>
      <c r="G86" s="13"/>
      <c r="L86" s="1"/>
      <c r="M86" s="1"/>
      <c r="N86" s="1"/>
    </row>
    <row r="87" spans="1:17" x14ac:dyDescent="0.25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31" t="s">
        <v>93</v>
      </c>
      <c r="N87" s="31"/>
      <c r="O87" s="31"/>
    </row>
    <row r="88" spans="1:17" x14ac:dyDescent="0.25">
      <c r="A88" s="20" t="s">
        <v>108</v>
      </c>
      <c r="B88" s="20"/>
      <c r="C88" s="20"/>
      <c r="D88" s="21"/>
      <c r="E88" s="26" t="s">
        <v>97</v>
      </c>
      <c r="F88" s="13"/>
      <c r="G88" s="13"/>
      <c r="H88" s="13"/>
      <c r="I88" s="23"/>
      <c r="J88" s="23"/>
      <c r="K88" s="13"/>
      <c r="L88" s="1"/>
      <c r="M88" s="45" t="s">
        <v>94</v>
      </c>
      <c r="N88" s="45"/>
      <c r="O88" s="45"/>
    </row>
    <row r="89" spans="1:17" x14ac:dyDescent="0.25">
      <c r="A89" s="20" t="s">
        <v>95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5" t="s">
        <v>96</v>
      </c>
      <c r="N89" s="45"/>
      <c r="O89" s="45"/>
    </row>
    <row r="90" spans="1:17" x14ac:dyDescent="0.25">
      <c r="A90" s="25" t="s">
        <v>102</v>
      </c>
      <c r="B90" s="25"/>
      <c r="C90" s="25"/>
      <c r="F90" s="13"/>
      <c r="G90" s="13"/>
      <c r="H90" s="13"/>
      <c r="I90" s="13" t="s">
        <v>97</v>
      </c>
      <c r="J90" s="13" t="s">
        <v>97</v>
      </c>
      <c r="K90" s="13"/>
      <c r="L90" s="1"/>
      <c r="M90" s="13"/>
      <c r="N90" s="1"/>
    </row>
    <row r="91" spans="1:17" ht="15.75" thickBot="1" x14ac:dyDescent="0.3">
      <c r="A91" s="30" t="s">
        <v>103</v>
      </c>
      <c r="L91" s="1"/>
      <c r="N91" s="1"/>
    </row>
    <row r="92" spans="1:17" x14ac:dyDescent="0.25">
      <c r="A92" s="37" t="s">
        <v>107</v>
      </c>
      <c r="B92" s="38"/>
    </row>
    <row r="93" spans="1:17" x14ac:dyDescent="0.25">
      <c r="A93" s="39" t="s">
        <v>105</v>
      </c>
      <c r="B93" s="40"/>
    </row>
    <row r="94" spans="1:17" x14ac:dyDescent="0.25">
      <c r="A94" s="41" t="s">
        <v>106</v>
      </c>
      <c r="B94" s="42"/>
    </row>
    <row r="95" spans="1:17" ht="60" customHeight="1" thickBot="1" x14ac:dyDescent="0.3">
      <c r="A95" s="43" t="s">
        <v>104</v>
      </c>
      <c r="B95" s="44"/>
    </row>
  </sheetData>
  <mergeCells count="12">
    <mergeCell ref="A92:B92"/>
    <mergeCell ref="A93:B93"/>
    <mergeCell ref="A94:B94"/>
    <mergeCell ref="A95:B95"/>
    <mergeCell ref="M88:O88"/>
    <mergeCell ref="M89:O89"/>
    <mergeCell ref="M87:O87"/>
    <mergeCell ref="A3:P3"/>
    <mergeCell ref="A4:P4"/>
    <mergeCell ref="A5:P5"/>
    <mergeCell ref="A6:P6"/>
    <mergeCell ref="A7:P7"/>
  </mergeCells>
  <pageMargins left="0.39370078740157483" right="0.19685039370078741" top="0.39370078740157483" bottom="0.39370078740157483" header="0.31496062992125984" footer="0.31496062992125984"/>
  <pageSetup scale="44" orientation="landscape" horizontalDpi="0" verticalDpi="0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2024-08-21T13:46:56Z</cp:lastPrinted>
  <dcterms:created xsi:type="dcterms:W3CDTF">2022-04-12T12:20:50Z</dcterms:created>
  <dcterms:modified xsi:type="dcterms:W3CDTF">2024-09-18T18:33:22Z</dcterms:modified>
</cp:coreProperties>
</file>