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Transparencia\2025\"/>
    </mc:Choice>
  </mc:AlternateContent>
  <bookViews>
    <workbookView xWindow="0" yWindow="0" windowWidth="23040" windowHeight="9252"/>
  </bookViews>
  <sheets>
    <sheet name="Hoja1" sheetId="1" r:id="rId1"/>
    <sheet name="Hoja2" sheetId="2" r:id="rId2"/>
    <sheet name="Hoja3" sheetId="3" r:id="rId3"/>
  </sheets>
  <calcPr calcId="152511"/>
  <extLst>
    <ext uri="GoogleSheetsCustomDataVersion2">
      <go:sheetsCustomData xmlns:go="http://customooxmlschemas.google.com/" r:id="rId7" roundtripDataChecksum="82KVpwgtlde9Dgpiu0jhjNd1Vq+EQcmMUi71fqsR19E="/>
    </ext>
  </extLst>
</workbook>
</file>

<file path=xl/calcChain.xml><?xml version="1.0" encoding="utf-8"?>
<calcChain xmlns="http://schemas.openxmlformats.org/spreadsheetml/2006/main">
  <c r="C8" i="1" l="1"/>
  <c r="P83" i="1"/>
  <c r="L82" i="1"/>
  <c r="K82" i="1"/>
  <c r="J82" i="1"/>
  <c r="I82" i="1"/>
  <c r="H82" i="1"/>
  <c r="G82" i="1"/>
  <c r="G75" i="1" s="1"/>
  <c r="F82" i="1"/>
  <c r="F75" i="1" s="1"/>
  <c r="E82" i="1"/>
  <c r="E75" i="1" s="1"/>
  <c r="D82" i="1"/>
  <c r="D75" i="1" s="1"/>
  <c r="P75" i="1" s="1"/>
  <c r="B82" i="1"/>
  <c r="P81" i="1"/>
  <c r="P80" i="1"/>
  <c r="O79" i="1"/>
  <c r="N79" i="1"/>
  <c r="M79" i="1"/>
  <c r="M75" i="1" s="1"/>
  <c r="L79" i="1"/>
  <c r="L75" i="1" s="1"/>
  <c r="K79" i="1"/>
  <c r="K75" i="1" s="1"/>
  <c r="J79" i="1"/>
  <c r="J75" i="1" s="1"/>
  <c r="I79" i="1"/>
  <c r="I75" i="1" s="1"/>
  <c r="H79" i="1"/>
  <c r="H75" i="1" s="1"/>
  <c r="G79" i="1"/>
  <c r="F79" i="1"/>
  <c r="E79" i="1"/>
  <c r="D79" i="1"/>
  <c r="P79" i="1" s="1"/>
  <c r="C79" i="1"/>
  <c r="B79" i="1"/>
  <c r="P78" i="1"/>
  <c r="P77" i="1"/>
  <c r="P76" i="1"/>
  <c r="O75" i="1"/>
  <c r="N75" i="1"/>
  <c r="C75" i="1"/>
  <c r="B75" i="1"/>
  <c r="P74" i="1"/>
  <c r="P73" i="1"/>
  <c r="P72" i="1"/>
  <c r="L71" i="1"/>
  <c r="K71" i="1"/>
  <c r="J71" i="1"/>
  <c r="I71" i="1"/>
  <c r="H71" i="1"/>
  <c r="G71" i="1"/>
  <c r="F71" i="1"/>
  <c r="E71" i="1"/>
  <c r="P71" i="1" s="1"/>
  <c r="D71" i="1"/>
  <c r="B71" i="1"/>
  <c r="P70" i="1"/>
  <c r="P69" i="1"/>
  <c r="L68" i="1"/>
  <c r="K68" i="1"/>
  <c r="J68" i="1"/>
  <c r="I68" i="1"/>
  <c r="H68" i="1"/>
  <c r="G68" i="1"/>
  <c r="F68" i="1"/>
  <c r="P68" i="1" s="1"/>
  <c r="E68" i="1"/>
  <c r="D68" i="1"/>
  <c r="B68" i="1"/>
  <c r="P67" i="1"/>
  <c r="P66" i="1"/>
  <c r="P65" i="1"/>
  <c r="P64" i="1"/>
  <c r="O63" i="1"/>
  <c r="N63" i="1"/>
  <c r="M63" i="1"/>
  <c r="L63" i="1"/>
  <c r="K63" i="1"/>
  <c r="J63" i="1"/>
  <c r="I63" i="1"/>
  <c r="H63" i="1"/>
  <c r="G63" i="1"/>
  <c r="F63" i="1"/>
  <c r="E63" i="1"/>
  <c r="D63" i="1"/>
  <c r="P63" i="1" s="1"/>
  <c r="C63" i="1"/>
  <c r="B63" i="1"/>
  <c r="P62" i="1"/>
  <c r="P61" i="1"/>
  <c r="P60" i="1"/>
  <c r="P59" i="1"/>
  <c r="P58" i="1"/>
  <c r="P57" i="1"/>
  <c r="P56" i="1"/>
  <c r="P55" i="1"/>
  <c r="P54" i="1"/>
  <c r="O53" i="1"/>
  <c r="N53" i="1"/>
  <c r="M53" i="1"/>
  <c r="L53" i="1"/>
  <c r="P53" i="1" s="1"/>
  <c r="K53" i="1"/>
  <c r="J53" i="1"/>
  <c r="I53" i="1"/>
  <c r="H53" i="1"/>
  <c r="G53" i="1"/>
  <c r="F53" i="1"/>
  <c r="D53" i="1"/>
  <c r="C53" i="1"/>
  <c r="B53" i="1"/>
  <c r="P52" i="1"/>
  <c r="P51" i="1"/>
  <c r="P50" i="1"/>
  <c r="P49" i="1"/>
  <c r="P48" i="1"/>
  <c r="P47" i="1"/>
  <c r="O46" i="1"/>
  <c r="N46" i="1"/>
  <c r="M46" i="1"/>
  <c r="L46" i="1"/>
  <c r="K46" i="1"/>
  <c r="J46" i="1"/>
  <c r="I46" i="1"/>
  <c r="H46" i="1"/>
  <c r="G46" i="1"/>
  <c r="F46" i="1"/>
  <c r="E46" i="1"/>
  <c r="D46" i="1"/>
  <c r="P46" i="1" s="1"/>
  <c r="B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P37" i="1" s="1"/>
  <c r="B37" i="1"/>
  <c r="P36" i="1"/>
  <c r="P35" i="1"/>
  <c r="P34" i="1"/>
  <c r="P33" i="1"/>
  <c r="P32" i="1"/>
  <c r="P31" i="1"/>
  <c r="P30" i="1"/>
  <c r="P29" i="1"/>
  <c r="P28" i="1"/>
  <c r="O27" i="1"/>
  <c r="N27" i="1"/>
  <c r="M27" i="1"/>
  <c r="L27" i="1"/>
  <c r="K27" i="1"/>
  <c r="J27" i="1"/>
  <c r="I27" i="1"/>
  <c r="H27" i="1"/>
  <c r="G27" i="1"/>
  <c r="F27" i="1"/>
  <c r="E27" i="1"/>
  <c r="D27" i="1"/>
  <c r="P27" i="1" s="1"/>
  <c r="C27" i="1"/>
  <c r="B27" i="1"/>
  <c r="P26" i="1"/>
  <c r="P25" i="1"/>
  <c r="P24" i="1"/>
  <c r="P23" i="1"/>
  <c r="P22" i="1"/>
  <c r="P21" i="1"/>
  <c r="P20" i="1"/>
  <c r="P19" i="1"/>
  <c r="P18" i="1"/>
  <c r="O17" i="1"/>
  <c r="N17" i="1"/>
  <c r="M17" i="1"/>
  <c r="L17" i="1"/>
  <c r="L10" i="1" s="1"/>
  <c r="L84" i="1" s="1"/>
  <c r="K17" i="1"/>
  <c r="K10" i="1" s="1"/>
  <c r="K84" i="1" s="1"/>
  <c r="J17" i="1"/>
  <c r="J10" i="1" s="1"/>
  <c r="J84" i="1" s="1"/>
  <c r="I17" i="1"/>
  <c r="I10" i="1" s="1"/>
  <c r="I84" i="1" s="1"/>
  <c r="H17" i="1"/>
  <c r="H10" i="1" s="1"/>
  <c r="H84" i="1" s="1"/>
  <c r="G17" i="1"/>
  <c r="G10" i="1" s="1"/>
  <c r="G84" i="1" s="1"/>
  <c r="F17" i="1"/>
  <c r="F10" i="1" s="1"/>
  <c r="E17" i="1"/>
  <c r="E10" i="1" s="1"/>
  <c r="D17" i="1"/>
  <c r="P17" i="1" s="1"/>
  <c r="C17" i="1"/>
  <c r="B17" i="1"/>
  <c r="P16" i="1"/>
  <c r="P15" i="1"/>
  <c r="P14" i="1"/>
  <c r="P13" i="1"/>
  <c r="P12" i="1"/>
  <c r="O11" i="1"/>
  <c r="O10" i="1" s="1"/>
  <c r="O84" i="1" s="1"/>
  <c r="N11" i="1"/>
  <c r="N10" i="1" s="1"/>
  <c r="N84" i="1" s="1"/>
  <c r="M11" i="1"/>
  <c r="M10" i="1" s="1"/>
  <c r="L11" i="1"/>
  <c r="K11" i="1"/>
  <c r="J11" i="1"/>
  <c r="I11" i="1"/>
  <c r="H11" i="1"/>
  <c r="G11" i="1"/>
  <c r="F11" i="1"/>
  <c r="E11" i="1"/>
  <c r="D11" i="1"/>
  <c r="P11" i="1" s="1"/>
  <c r="C11" i="1"/>
  <c r="C10" i="1" s="1"/>
  <c r="C84" i="1" s="1"/>
  <c r="B11" i="1"/>
  <c r="B10" i="1" s="1"/>
  <c r="B84" i="1" s="1"/>
  <c r="B86" i="1" s="1"/>
  <c r="D10" i="1"/>
  <c r="E84" i="1" l="1"/>
  <c r="D84" i="1"/>
  <c r="D8" i="1" s="1"/>
  <c r="M84" i="1"/>
  <c r="F84" i="1"/>
  <c r="P82" i="1"/>
  <c r="P10" i="1"/>
  <c r="P84" i="1" l="1"/>
  <c r="N8" i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<sst xmlns="http://schemas.openxmlformats.org/spreadsheetml/2006/main" count="112" uniqueCount="109">
  <si>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</si>
  <si>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</si>
  <si>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</si>
  <si>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</si>
  <si>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</si>
  <si>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</si>
  <si>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</si>
  <si>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</si>
  <si>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</si>
  <si>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</si>
  <si>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</si>
  <si>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</si>
  <si>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</si>
  <si>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</si>
  <si>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</si>
  <si>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</si>
  <si>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</si>
  <si>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</si>
  <si>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</si>
  <si>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</si>
  <si>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</si>
  <si>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</si>
  <si>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</si>
  <si>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</si>
  <si>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</si>
  <si>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</si>
  <si>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</si>
  <si>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</si>
  <si>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</si>
  <si>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</si>
  <si>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</si>
  <si>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</si>
  <si>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</si>
  <si>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</si>
  <si>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</si>
  <si>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</si>
  <si>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</si>
  <si>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</si>
  <si>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</si>
  <si>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</si>
  <si>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</si>
  <si>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</si>
  <si>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</si>
  <si>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</si>
  <si>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</si>
  <si>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</si>
  <si>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</si>
  <si>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</si>
  <si>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</si>
  <si>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</si>
  <si>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</si>
  <si>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</si>
  <si>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</si>
  <si>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</si>
  <si>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</si>
  <si>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</si>
  <si>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</si>
  <si>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</si>
  <si>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</si>
  <si>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</si>
  <si>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</si>
  <si>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</si>
  <si>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</si>
  <si>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</si>
  <si>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</si>
  <si>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</si>
  <si>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</si>
  <si>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</si>
  <si>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</si>
  <si>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</si>
  <si>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</si>
  <si>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</si>
  <si>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</si>
  <si>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</si>
  <si>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</si>
  <si>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</si>
  <si>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</si>
  <si>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</si>
  <si>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</si>
  <si>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</si>
  <si>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</si>
  <si>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</si>
  <si>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</si>
  <si>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</si>
  <si>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</si>
  <si>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</si>
  <si>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</si>
  <si>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</si>
  <si>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</si>
  <si>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</si>
  <si>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</si>
  <si>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</si>
  <si>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</si>
  <si>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</si>
  <si>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</si>
  <si>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</si>
  <si>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</si>
  <si>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</si>
  <si>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</si>
  <si>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</si>
  <si>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</si>
  <si>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</si>
  <si>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</si>
  <si>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</si>
  <si>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</si>
  <si>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</rPr>
      <t>Fuente:</t>
    </r>
    <r>
      <rPr>
        <sz val="11"/>
        <color theme="1"/>
        <rFont val="Calibri"/>
      </rPr>
      <t xml:space="preserve"> SIGEF</t>
    </r>
  </si>
  <si>
    <r>
      <rPr>
        <b/>
        <sz val="11"/>
        <color theme="1"/>
        <rFont val="Calibri"/>
      </rPr>
      <t>Presupuesto aprobado:</t>
    </r>
    <r>
      <rPr>
        <sz val="11"/>
        <color theme="1"/>
        <rFont val="Calibri"/>
      </rPr>
      <t xml:space="preserve"> Se refiere al presupuesto aprobado en la Ley de Presupuesto General del Estado.</t>
    </r>
  </si>
  <si>
    <r>
      <rPr>
        <b/>
        <sz val="11"/>
        <color theme="1"/>
        <rFont val="Calibri"/>
      </rPr>
      <t>Presupuesto modificado:</t>
    </r>
    <r>
      <rPr>
        <sz val="11"/>
        <color theme="1"/>
        <rFont val="Calibri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</si>
  <si>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</rPr>
      <t>Total devengado:</t>
    </r>
    <r>
      <rPr>
        <sz val="11"/>
        <color theme="1"/>
        <rFont val="Calibri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</si>
</sst>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;[Red]#,##0.00"/>
    <numFmt numFmtId="165" formatCode="#,##0.00_ ;[Red]\-#,##0.00\ "/>
    <numFmt numFmtId="166" formatCode="_(* #,##0.0_);_(* \(#,##0.0\);_(* &quot;-&quot;??_);_(@_)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b/>
      <sz val="14"/>
      <color rgb="FF000000"/>
      <name val="Arial"/>
    </font>
    <font>
      <b/>
      <sz val="11"/>
      <color theme="0"/>
      <name val="Calibri"/>
    </font>
    <font>
      <b/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b/>
      <sz val="8"/>
      <color theme="1"/>
      <name val="Calibri"/>
    </font>
    <font>
      <sz val="11"/>
      <name val="Calibri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0" fontId="1" fillId="0" borderId="0" xfId="0" applyNumberFormat="1" applyFont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0" fontId="4" fillId="2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40" fontId="5" fillId="0" borderId="4" xfId="0" applyNumberFormat="1" applyFont="1" applyBorder="1"/>
    <xf numFmtId="40" fontId="5" fillId="3" borderId="5" xfId="0" applyNumberFormat="1" applyFont="1" applyFill="1" applyBorder="1"/>
    <xf numFmtId="40" fontId="5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1" fillId="0" borderId="0" xfId="0" applyNumberFormat="1" applyFont="1" applyAlignment="1"/>
    <xf numFmtId="4" fontId="6" fillId="0" borderId="0" xfId="0" applyNumberFormat="1" applyFont="1"/>
    <xf numFmtId="4" fontId="6" fillId="0" borderId="0" xfId="0" applyNumberFormat="1" applyFont="1" applyAlignment="1"/>
    <xf numFmtId="0" fontId="1" fillId="0" borderId="0" xfId="0" applyFont="1" applyAlignment="1">
      <alignment horizontal="left" wrapText="1"/>
    </xf>
    <xf numFmtId="165" fontId="6" fillId="0" borderId="0" xfId="0" applyNumberFormat="1" applyFont="1" applyAlignment="1"/>
    <xf numFmtId="0" fontId="1" fillId="0" borderId="0" xfId="0" applyFont="1" applyAlignment="1">
      <alignment horizontal="left" vertical="top" wrapText="1"/>
    </xf>
    <xf numFmtId="165" fontId="6" fillId="0" borderId="0" xfId="0" applyNumberFormat="1" applyFont="1"/>
    <xf numFmtId="165" fontId="5" fillId="0" borderId="0" xfId="0" applyNumberFormat="1" applyFont="1" applyAlignment="1"/>
    <xf numFmtId="165" fontId="1" fillId="0" borderId="0" xfId="0" applyNumberFormat="1" applyFont="1"/>
    <xf numFmtId="166" fontId="5" fillId="0" borderId="4" xfId="0" applyNumberFormat="1" applyFont="1" applyBorder="1"/>
    <xf numFmtId="4" fontId="5" fillId="0" borderId="0" xfId="0" applyNumberFormat="1" applyFont="1"/>
    <xf numFmtId="0" fontId="4" fillId="2" borderId="6" xfId="0" applyFont="1" applyFill="1" applyBorder="1" applyAlignment="1">
      <alignment vertical="center"/>
    </xf>
    <xf numFmtId="165" fontId="5" fillId="2" borderId="7" xfId="0" applyNumberFormat="1" applyFont="1" applyFill="1" applyBorder="1"/>
    <xf numFmtId="43" fontId="1" fillId="0" borderId="0" xfId="0" applyNumberFormat="1" applyFont="1"/>
    <xf numFmtId="0" fontId="7" fillId="0" borderId="0" xfId="0" applyFont="1"/>
    <xf numFmtId="165" fontId="7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40" fontId="1" fillId="0" borderId="0" xfId="0" applyNumberFormat="1" applyFont="1" applyAlignment="1">
      <alignment horizontal="center"/>
    </xf>
    <xf numFmtId="0" fontId="0" fillId="0" borderId="0" xfId="0" applyFont="1" applyAlignment="1"/>
    <xf numFmtId="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8" xfId="0" applyFont="1" applyBorder="1" applyAlignment="1">
      <alignment vertical="center"/>
    </xf>
    <xf numFmtId="0" fontId="9" fillId="0" borderId="9" xfId="0" applyFont="1" applyBorder="1"/>
    <xf numFmtId="0" fontId="1" fillId="0" borderId="10" xfId="0" applyFont="1" applyBorder="1" applyAlignment="1">
      <alignment vertical="center"/>
    </xf>
    <xf numFmtId="0" fontId="9" fillId="0" borderId="11" xfId="0" applyFont="1" applyBorder="1"/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9" fillId="0" borderId="13" xfId="0" applyFont="1" applyBorder="1"/>
    <xf numFmtId="164" fontId="10" fillId="0" borderId="0" xfId="0" applyNumberFormat="1" applyFont="1"/>
    <xf numFmtId="9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331258</xdr:colOff>
      <xdr:row>2</xdr:row>
      <xdr:rowOff>16933</xdr:rowOff>
    </xdr:from>
    <xdr:ext cx="1466850" cy="914400"/>
    <xdr:pic>
      <xdr:nvPicPr>
        <xdr:cNvPr id="2" name="image1.jpg" descr="Ministerio de Salud cuenta con 500 mil pruebas de antígenos para detección  temprana de coronavirus - Ministerio de Salud Públic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258" y="372533"/>
          <a:ext cx="1466850" cy="9144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id="3" name="image2.png" descr="logo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tabSelected="1" topLeftCell="E84" zoomScale="90" zoomScaleNormal="90" workbookViewId="0">
      <selection activeCell="O103" sqref="O103"/>
    </sheetView>
  </sheetViews>
  <sheetFormatPr baseColWidth="10" defaultColWidth="14.44140625" defaultRowHeight="15" customHeight="1"/>
  <cols>
    <col min="1" max="1" width="71" customWidth="1"/>
    <col min="2" max="2" width="27.88671875" customWidth="1"/>
    <col min="3" max="3" width="16.44140625" bestFit="1" customWidth="1"/>
    <col min="4" max="4" width="18.33203125" customWidth="1"/>
    <col min="5" max="5" width="19" customWidth="1"/>
    <col min="6" max="14" width="15.5546875" customWidth="1"/>
    <col min="15" max="15" width="13.6640625" customWidth="1"/>
    <col min="16" max="16" width="19" customWidth="1"/>
    <col min="17" max="17" width="16.5546875" customWidth="1"/>
    <col min="18" max="26" width="10.6640625" customWidth="1"/>
  </cols>
  <sheetData>
    <row r="1" spans="1:16" ht="14.25" customHeight="1">
      <c r="L1" s="1"/>
      <c r="N1" s="1"/>
    </row>
    <row r="2" spans="1:16" ht="14.25" customHeight="1">
      <c r="L2" s="1"/>
      <c r="N2" s="1"/>
    </row>
    <row r="3" spans="1:16" ht="24" customHeight="1">
      <c r="A3" s="40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21" customHeight="1">
      <c r="A4" s="40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4.25" customHeight="1">
      <c r="A5" s="41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24" customHeight="1">
      <c r="A6" s="42" t="s">
        <v>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8" customHeight="1">
      <c r="A7" s="43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4.25" customHeight="1">
      <c r="C8" s="51">
        <f>+D84+E84+F84+G84</f>
        <v>1166233270.8399999</v>
      </c>
      <c r="D8" s="52">
        <f>+C8/B10</f>
        <v>0.24830346004372916</v>
      </c>
      <c r="L8" s="1"/>
      <c r="N8" s="1">
        <f>+P10/B10</f>
        <v>0.2283704667214041</v>
      </c>
    </row>
    <row r="9" spans="1:16" ht="14.25" customHeight="1">
      <c r="A9" s="2" t="s">
        <v>5</v>
      </c>
      <c r="B9" s="3" t="s">
        <v>6</v>
      </c>
      <c r="C9" s="3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5" t="s">
        <v>12</v>
      </c>
      <c r="I9" s="4" t="s">
        <v>13</v>
      </c>
      <c r="J9" s="5" t="s">
        <v>14</v>
      </c>
      <c r="K9" s="4" t="s">
        <v>15</v>
      </c>
      <c r="L9" s="6" t="s">
        <v>16</v>
      </c>
      <c r="M9" s="4" t="s">
        <v>17</v>
      </c>
      <c r="N9" s="6" t="s">
        <v>18</v>
      </c>
      <c r="O9" s="5" t="s">
        <v>19</v>
      </c>
      <c r="P9" s="4" t="s">
        <v>20</v>
      </c>
    </row>
    <row r="10" spans="1:16" ht="14.25" customHeight="1">
      <c r="A10" s="7" t="s">
        <v>21</v>
      </c>
      <c r="B10" s="8">
        <f t="shared" ref="B10:M10" si="0">SUM(B11+B17+B27+B37+B46+B53+B63+B68+B71)</f>
        <v>4696806362</v>
      </c>
      <c r="C10" s="8">
        <f t="shared" si="0"/>
        <v>0</v>
      </c>
      <c r="D10" s="9">
        <f t="shared" si="0"/>
        <v>145182543</v>
      </c>
      <c r="E10" s="8">
        <f t="shared" si="0"/>
        <v>328496912.40000004</v>
      </c>
      <c r="F10" s="8">
        <f t="shared" si="0"/>
        <v>319299905.17000002</v>
      </c>
      <c r="G10" s="8">
        <f t="shared" si="0"/>
        <v>279632500.42000002</v>
      </c>
      <c r="H10" s="8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8">
        <f t="shared" si="0"/>
        <v>0</v>
      </c>
      <c r="M10" s="8">
        <f t="shared" si="0"/>
        <v>0</v>
      </c>
      <c r="N10" s="10">
        <f t="shared" ref="N10:O10" si="1">+N11+N17+N27+N37+N46+N53+N63+N68+N71</f>
        <v>0</v>
      </c>
      <c r="O10" s="10">
        <f t="shared" si="1"/>
        <v>0</v>
      </c>
      <c r="P10" s="11">
        <f t="shared" ref="P10:P83" si="2">SUM(D10:O10)</f>
        <v>1072611860.99</v>
      </c>
    </row>
    <row r="11" spans="1:16" ht="14.25" customHeight="1">
      <c r="A11" s="12" t="s">
        <v>22</v>
      </c>
      <c r="B11" s="11">
        <f t="shared" ref="B11:O11" si="3">SUM(B12:B16)</f>
        <v>1788641849</v>
      </c>
      <c r="C11" s="11">
        <f t="shared" si="3"/>
        <v>0</v>
      </c>
      <c r="D11" s="11">
        <f t="shared" si="3"/>
        <v>132551818</v>
      </c>
      <c r="E11" s="11">
        <f t="shared" si="3"/>
        <v>158982178</v>
      </c>
      <c r="F11" s="11">
        <f t="shared" si="3"/>
        <v>141334574</v>
      </c>
      <c r="G11" s="11">
        <f t="shared" si="3"/>
        <v>124508469.86999999</v>
      </c>
      <c r="H11" s="11">
        <f t="shared" si="3"/>
        <v>0</v>
      </c>
      <c r="I11" s="11">
        <f t="shared" si="3"/>
        <v>0</v>
      </c>
      <c r="J11" s="11">
        <f t="shared" si="3"/>
        <v>0</v>
      </c>
      <c r="K11" s="11">
        <f t="shared" si="3"/>
        <v>0</v>
      </c>
      <c r="L11" s="11">
        <f t="shared" si="3"/>
        <v>0</v>
      </c>
      <c r="M11" s="11">
        <f t="shared" si="3"/>
        <v>0</v>
      </c>
      <c r="N11" s="11">
        <f t="shared" si="3"/>
        <v>0</v>
      </c>
      <c r="O11" s="11">
        <f t="shared" si="3"/>
        <v>0</v>
      </c>
      <c r="P11" s="11">
        <f t="shared" si="2"/>
        <v>557377039.87</v>
      </c>
    </row>
    <row r="12" spans="1:16" ht="14.25" customHeight="1">
      <c r="A12" s="13" t="s">
        <v>23</v>
      </c>
      <c r="B12" s="14">
        <v>1505499666</v>
      </c>
      <c r="C12" s="14"/>
      <c r="D12" s="14">
        <v>107946700</v>
      </c>
      <c r="E12" s="15">
        <v>137300103</v>
      </c>
      <c r="F12" s="15">
        <v>117954202</v>
      </c>
      <c r="G12" s="15">
        <v>104874363.88</v>
      </c>
      <c r="H12" s="14"/>
      <c r="I12" s="14"/>
      <c r="J12" s="14"/>
      <c r="K12" s="16"/>
      <c r="L12" s="16"/>
      <c r="M12" s="16"/>
      <c r="N12" s="16"/>
      <c r="O12" s="16"/>
      <c r="P12" s="11">
        <f t="shared" si="2"/>
        <v>468075368.88</v>
      </c>
    </row>
    <row r="13" spans="1:16" ht="14.25" customHeight="1">
      <c r="A13" s="13" t="s">
        <v>24</v>
      </c>
      <c r="B13" s="14">
        <v>90623989</v>
      </c>
      <c r="C13" s="14"/>
      <c r="D13" s="15">
        <v>9269089</v>
      </c>
      <c r="E13" s="15">
        <v>5944354</v>
      </c>
      <c r="F13" s="15">
        <v>8192705</v>
      </c>
      <c r="G13" s="15">
        <v>5157632.99</v>
      </c>
      <c r="H13" s="14"/>
      <c r="I13" s="14"/>
      <c r="J13" s="14"/>
      <c r="K13" s="16"/>
      <c r="L13" s="16"/>
      <c r="M13" s="16"/>
      <c r="N13" s="16"/>
      <c r="O13" s="16"/>
      <c r="P13" s="11">
        <f t="shared" si="2"/>
        <v>28563780.990000002</v>
      </c>
    </row>
    <row r="14" spans="1:16" ht="14.25" customHeight="1">
      <c r="A14" s="13" t="s">
        <v>25</v>
      </c>
      <c r="B14" s="14">
        <v>76114</v>
      </c>
      <c r="C14" s="14"/>
      <c r="D14" s="14">
        <v>733192</v>
      </c>
      <c r="E14" s="15">
        <v>675424</v>
      </c>
      <c r="F14" s="15">
        <v>685827</v>
      </c>
      <c r="G14" s="15">
        <v>58842</v>
      </c>
      <c r="H14" s="14"/>
      <c r="I14" s="16"/>
      <c r="J14" s="14"/>
      <c r="K14" s="16"/>
      <c r="L14" s="16"/>
      <c r="M14" s="16"/>
      <c r="N14" s="16"/>
      <c r="O14" s="16"/>
      <c r="P14" s="11">
        <f t="shared" si="2"/>
        <v>2153285</v>
      </c>
    </row>
    <row r="15" spans="1:16" ht="14.25" customHeight="1">
      <c r="A15" s="13" t="s">
        <v>26</v>
      </c>
      <c r="B15" s="14">
        <v>15000000</v>
      </c>
      <c r="C15" s="14"/>
      <c r="D15" s="14">
        <v>0</v>
      </c>
      <c r="E15" s="17">
        <v>630000</v>
      </c>
      <c r="F15" s="17">
        <v>0</v>
      </c>
      <c r="G15" s="17">
        <v>0</v>
      </c>
      <c r="H15" s="16"/>
      <c r="I15" s="16"/>
      <c r="J15" s="16"/>
      <c r="K15" s="16"/>
      <c r="L15" s="16"/>
      <c r="M15" s="16"/>
      <c r="N15" s="16"/>
      <c r="O15" s="16"/>
      <c r="P15" s="11">
        <f t="shared" si="2"/>
        <v>630000</v>
      </c>
    </row>
    <row r="16" spans="1:16" ht="14.25" customHeight="1">
      <c r="A16" s="13" t="s">
        <v>27</v>
      </c>
      <c r="B16" s="14">
        <v>177442080</v>
      </c>
      <c r="C16" s="14"/>
      <c r="D16" s="14">
        <v>14602837</v>
      </c>
      <c r="E16" s="15">
        <v>14432297</v>
      </c>
      <c r="F16" s="14">
        <v>14501840</v>
      </c>
      <c r="G16" s="15">
        <v>14417631</v>
      </c>
      <c r="H16" s="14"/>
      <c r="I16" s="14"/>
      <c r="J16" s="14"/>
      <c r="K16" s="16"/>
      <c r="L16" s="16"/>
      <c r="M16" s="16"/>
      <c r="N16" s="16"/>
      <c r="O16" s="16"/>
      <c r="P16" s="11">
        <f t="shared" si="2"/>
        <v>57954605</v>
      </c>
    </row>
    <row r="17" spans="1:16" ht="14.25" customHeight="1">
      <c r="A17" s="12" t="s">
        <v>28</v>
      </c>
      <c r="B17" s="11">
        <f t="shared" ref="B17:O17" si="4">SUM(B18:B26)</f>
        <v>1314434350</v>
      </c>
      <c r="C17" s="11">
        <f t="shared" si="4"/>
        <v>0</v>
      </c>
      <c r="D17" s="11">
        <f t="shared" si="4"/>
        <v>5911689</v>
      </c>
      <c r="E17" s="11">
        <f t="shared" si="4"/>
        <v>121046655.72</v>
      </c>
      <c r="F17" s="11">
        <f t="shared" si="4"/>
        <v>66329968.009999998</v>
      </c>
      <c r="G17" s="11">
        <f t="shared" si="4"/>
        <v>104253874.61</v>
      </c>
      <c r="H17" s="11">
        <f t="shared" si="4"/>
        <v>0</v>
      </c>
      <c r="I17" s="11">
        <f t="shared" si="4"/>
        <v>0</v>
      </c>
      <c r="J17" s="11">
        <f t="shared" si="4"/>
        <v>0</v>
      </c>
      <c r="K17" s="11">
        <f t="shared" si="4"/>
        <v>0</v>
      </c>
      <c r="L17" s="11">
        <f t="shared" si="4"/>
        <v>0</v>
      </c>
      <c r="M17" s="11">
        <f t="shared" si="4"/>
        <v>0</v>
      </c>
      <c r="N17" s="11">
        <f t="shared" si="4"/>
        <v>0</v>
      </c>
      <c r="O17" s="11">
        <f t="shared" si="4"/>
        <v>0</v>
      </c>
      <c r="P17" s="11">
        <f t="shared" si="2"/>
        <v>297542187.33999997</v>
      </c>
    </row>
    <row r="18" spans="1:16" ht="14.25" customHeight="1">
      <c r="A18" s="13" t="s">
        <v>29</v>
      </c>
      <c r="B18" s="14">
        <v>881035387</v>
      </c>
      <c r="C18" s="14"/>
      <c r="D18" s="14">
        <v>1225</v>
      </c>
      <c r="E18" s="14">
        <v>119496607.72</v>
      </c>
      <c r="F18" s="15">
        <v>53682316.579999998</v>
      </c>
      <c r="G18" s="15">
        <v>83975761.859999999</v>
      </c>
      <c r="H18" s="14"/>
      <c r="I18" s="14"/>
      <c r="J18" s="14"/>
      <c r="K18" s="16"/>
      <c r="L18" s="16"/>
      <c r="M18" s="16"/>
      <c r="N18" s="16"/>
      <c r="O18" s="16"/>
      <c r="P18" s="11">
        <f t="shared" si="2"/>
        <v>257155911.16000003</v>
      </c>
    </row>
    <row r="19" spans="1:16" ht="14.25" customHeight="1">
      <c r="A19" s="13" t="s">
        <v>30</v>
      </c>
      <c r="B19" s="14">
        <v>21169886</v>
      </c>
      <c r="C19" s="13"/>
      <c r="D19" s="15">
        <v>0</v>
      </c>
      <c r="E19" s="14">
        <v>59000</v>
      </c>
      <c r="F19" s="15">
        <v>557100</v>
      </c>
      <c r="G19" s="15">
        <v>212400</v>
      </c>
      <c r="H19" s="14"/>
      <c r="I19" s="14"/>
      <c r="J19" s="14"/>
      <c r="K19" s="16"/>
      <c r="L19" s="16"/>
      <c r="M19" s="16"/>
      <c r="N19" s="16"/>
      <c r="O19" s="16"/>
      <c r="P19" s="11">
        <f t="shared" si="2"/>
        <v>828500</v>
      </c>
    </row>
    <row r="20" spans="1:16" ht="14.25" customHeight="1">
      <c r="A20" s="13" t="s">
        <v>31</v>
      </c>
      <c r="B20" s="14">
        <v>3365071</v>
      </c>
      <c r="C20" s="13"/>
      <c r="D20" s="15">
        <v>27450</v>
      </c>
      <c r="E20" s="15">
        <v>0</v>
      </c>
      <c r="F20" s="15">
        <v>30850</v>
      </c>
      <c r="G20" s="15">
        <v>0</v>
      </c>
      <c r="H20" s="14"/>
      <c r="I20" s="14"/>
      <c r="J20" s="14"/>
      <c r="K20" s="16"/>
      <c r="L20" s="16"/>
      <c r="M20" s="16"/>
      <c r="N20" s="16"/>
      <c r="O20" s="16"/>
      <c r="P20" s="11">
        <f t="shared" si="2"/>
        <v>58300</v>
      </c>
    </row>
    <row r="21" spans="1:16" ht="14.25" customHeight="1">
      <c r="A21" s="13" t="s">
        <v>32</v>
      </c>
      <c r="B21" s="14">
        <v>28938326</v>
      </c>
      <c r="C21" s="13"/>
      <c r="D21" s="15">
        <v>13600</v>
      </c>
      <c r="E21" s="15">
        <v>0</v>
      </c>
      <c r="F21" s="15">
        <v>1064633</v>
      </c>
      <c r="G21" s="15">
        <v>2660000</v>
      </c>
      <c r="H21" s="14"/>
      <c r="I21" s="14"/>
      <c r="J21" s="14"/>
      <c r="K21" s="16"/>
      <c r="L21" s="16"/>
      <c r="M21" s="16"/>
      <c r="N21" s="16"/>
      <c r="O21" s="16"/>
      <c r="P21" s="11">
        <f t="shared" si="2"/>
        <v>3738233</v>
      </c>
    </row>
    <row r="22" spans="1:16" ht="14.25" customHeight="1">
      <c r="A22" s="13" t="s">
        <v>33</v>
      </c>
      <c r="B22" s="14">
        <v>123143119</v>
      </c>
      <c r="C22" s="14"/>
      <c r="D22" s="15">
        <v>670042</v>
      </c>
      <c r="E22" s="15">
        <v>0</v>
      </c>
      <c r="F22" s="15">
        <v>1347003</v>
      </c>
      <c r="G22" s="15">
        <v>11558799.800000001</v>
      </c>
      <c r="H22" s="14"/>
      <c r="I22" s="14"/>
      <c r="J22" s="14"/>
      <c r="K22" s="16"/>
      <c r="L22" s="16"/>
      <c r="M22" s="16"/>
      <c r="N22" s="16"/>
      <c r="O22" s="16"/>
      <c r="P22" s="11">
        <f t="shared" si="2"/>
        <v>13575844.800000001</v>
      </c>
    </row>
    <row r="23" spans="1:16" ht="14.25" customHeight="1">
      <c r="A23" s="13" t="s">
        <v>34</v>
      </c>
      <c r="B23" s="14">
        <v>17132200</v>
      </c>
      <c r="C23" s="13"/>
      <c r="D23" s="15">
        <v>0</v>
      </c>
      <c r="E23" s="15">
        <v>0</v>
      </c>
      <c r="F23" s="15">
        <v>0</v>
      </c>
      <c r="G23" s="17">
        <v>0</v>
      </c>
      <c r="H23" s="14"/>
      <c r="I23" s="14"/>
      <c r="J23" s="16"/>
      <c r="K23" s="16"/>
      <c r="L23" s="16"/>
      <c r="M23" s="16"/>
      <c r="N23" s="16"/>
      <c r="O23" s="16"/>
      <c r="P23" s="11">
        <f t="shared" si="2"/>
        <v>0</v>
      </c>
    </row>
    <row r="24" spans="1:16" ht="14.25" customHeight="1">
      <c r="A24" s="18" t="s">
        <v>35</v>
      </c>
      <c r="B24" s="14">
        <v>34099011</v>
      </c>
      <c r="C24" s="18"/>
      <c r="D24" s="15">
        <v>0</v>
      </c>
      <c r="E24" s="15">
        <v>0</v>
      </c>
      <c r="F24" s="15">
        <v>335400.90000000002</v>
      </c>
      <c r="G24" s="15">
        <v>2848127.74</v>
      </c>
      <c r="H24" s="14"/>
      <c r="I24" s="14"/>
      <c r="J24" s="14"/>
      <c r="K24" s="16"/>
      <c r="L24" s="16"/>
      <c r="M24" s="16"/>
      <c r="N24" s="16"/>
      <c r="O24" s="16"/>
      <c r="P24" s="11">
        <f t="shared" si="2"/>
        <v>3183528.64</v>
      </c>
    </row>
    <row r="25" spans="1:16" ht="14.25" customHeight="1">
      <c r="A25" s="13" t="s">
        <v>36</v>
      </c>
      <c r="B25" s="14">
        <v>154509025</v>
      </c>
      <c r="C25" s="14"/>
      <c r="D25" s="15">
        <v>5178131</v>
      </c>
      <c r="E25" s="15">
        <v>0</v>
      </c>
      <c r="F25" s="15">
        <v>7593046</v>
      </c>
      <c r="G25" s="15">
        <v>452244.42</v>
      </c>
      <c r="H25" s="14"/>
      <c r="I25" s="14"/>
      <c r="J25" s="16"/>
      <c r="K25" s="16"/>
      <c r="L25" s="16"/>
      <c r="M25" s="16"/>
      <c r="N25" s="16"/>
      <c r="O25" s="16"/>
      <c r="P25" s="11">
        <f t="shared" si="2"/>
        <v>13223421.42</v>
      </c>
    </row>
    <row r="26" spans="1:16" ht="14.25" customHeight="1">
      <c r="A26" s="13" t="s">
        <v>37</v>
      </c>
      <c r="B26" s="14">
        <v>51042325</v>
      </c>
      <c r="C26" s="13"/>
      <c r="D26" s="14">
        <v>21241</v>
      </c>
      <c r="E26" s="14">
        <v>1491048</v>
      </c>
      <c r="F26" s="15">
        <v>1719618.53</v>
      </c>
      <c r="G26" s="15">
        <v>2546540.79</v>
      </c>
      <c r="H26" s="14"/>
      <c r="I26" s="14"/>
      <c r="J26" s="16"/>
      <c r="K26" s="16"/>
      <c r="L26" s="16"/>
      <c r="M26" s="16"/>
      <c r="N26" s="16"/>
      <c r="O26" s="16"/>
      <c r="P26" s="11">
        <f t="shared" si="2"/>
        <v>5778448.3200000003</v>
      </c>
    </row>
    <row r="27" spans="1:16" ht="14.25" customHeight="1">
      <c r="A27" s="12" t="s">
        <v>38</v>
      </c>
      <c r="B27" s="11">
        <f t="shared" ref="B27:O27" si="5">SUM(B28:B36)</f>
        <v>442245821</v>
      </c>
      <c r="C27" s="11">
        <f t="shared" si="5"/>
        <v>0</v>
      </c>
      <c r="D27" s="11">
        <f t="shared" si="5"/>
        <v>2217270</v>
      </c>
      <c r="E27" s="11">
        <f t="shared" si="5"/>
        <v>0</v>
      </c>
      <c r="F27" s="11">
        <f t="shared" si="5"/>
        <v>15300846.239999998</v>
      </c>
      <c r="G27" s="11">
        <f t="shared" si="5"/>
        <v>21194474.899999999</v>
      </c>
      <c r="H27" s="11">
        <f t="shared" si="5"/>
        <v>0</v>
      </c>
      <c r="I27" s="11">
        <f t="shared" si="5"/>
        <v>0</v>
      </c>
      <c r="J27" s="11">
        <f t="shared" si="5"/>
        <v>0</v>
      </c>
      <c r="K27" s="11">
        <f t="shared" si="5"/>
        <v>0</v>
      </c>
      <c r="L27" s="11">
        <f t="shared" si="5"/>
        <v>0</v>
      </c>
      <c r="M27" s="11">
        <f t="shared" si="5"/>
        <v>0</v>
      </c>
      <c r="N27" s="11">
        <f t="shared" si="5"/>
        <v>0</v>
      </c>
      <c r="O27" s="11">
        <f t="shared" si="5"/>
        <v>0</v>
      </c>
      <c r="P27" s="11">
        <f t="shared" si="2"/>
        <v>38712591.140000001</v>
      </c>
    </row>
    <row r="28" spans="1:16" ht="14.25" customHeight="1">
      <c r="A28" s="13" t="s">
        <v>39</v>
      </c>
      <c r="B28" s="14">
        <v>2572421</v>
      </c>
      <c r="C28" s="13"/>
      <c r="D28" s="14">
        <v>3789</v>
      </c>
      <c r="E28" s="15">
        <v>0</v>
      </c>
      <c r="F28" s="15">
        <v>4054</v>
      </c>
      <c r="G28" s="15">
        <v>0</v>
      </c>
      <c r="H28" s="14"/>
      <c r="I28" s="14"/>
      <c r="J28" s="14"/>
      <c r="K28" s="16"/>
      <c r="L28" s="16"/>
      <c r="M28" s="16"/>
      <c r="N28" s="16"/>
      <c r="O28" s="16"/>
      <c r="P28" s="11">
        <f t="shared" si="2"/>
        <v>7843</v>
      </c>
    </row>
    <row r="29" spans="1:16" ht="14.25" customHeight="1">
      <c r="A29" s="13" t="s">
        <v>40</v>
      </c>
      <c r="B29" s="14">
        <v>3509016</v>
      </c>
      <c r="C29" s="13"/>
      <c r="D29" s="14">
        <v>3919</v>
      </c>
      <c r="E29" s="15">
        <v>0</v>
      </c>
      <c r="F29" s="15">
        <v>82304.5</v>
      </c>
      <c r="G29" s="15">
        <v>0</v>
      </c>
      <c r="H29" s="14"/>
      <c r="I29" s="14"/>
      <c r="J29" s="16"/>
      <c r="K29" s="16"/>
      <c r="L29" s="16"/>
      <c r="M29" s="16"/>
      <c r="N29" s="16"/>
      <c r="O29" s="16"/>
      <c r="P29" s="11">
        <f t="shared" si="2"/>
        <v>86223.5</v>
      </c>
    </row>
    <row r="30" spans="1:16" ht="14.25" customHeight="1">
      <c r="A30" s="13" t="s">
        <v>41</v>
      </c>
      <c r="B30" s="14">
        <v>7271577</v>
      </c>
      <c r="C30" s="13"/>
      <c r="D30" s="14">
        <v>86916</v>
      </c>
      <c r="E30" s="15">
        <v>0</v>
      </c>
      <c r="F30" s="15">
        <v>62506.879999999997</v>
      </c>
      <c r="G30" s="15">
        <v>0</v>
      </c>
      <c r="H30" s="14"/>
      <c r="I30" s="14"/>
      <c r="J30" s="16"/>
      <c r="K30" s="16"/>
      <c r="L30" s="16"/>
      <c r="M30" s="16"/>
      <c r="N30" s="16"/>
      <c r="O30" s="16"/>
      <c r="P30" s="11">
        <f t="shared" si="2"/>
        <v>149422.88</v>
      </c>
    </row>
    <row r="31" spans="1:16" ht="14.25" customHeight="1">
      <c r="A31" s="13" t="s">
        <v>42</v>
      </c>
      <c r="B31" s="14">
        <v>119526</v>
      </c>
      <c r="C31" s="13"/>
      <c r="D31" s="19">
        <v>0</v>
      </c>
      <c r="E31" s="15">
        <v>0</v>
      </c>
      <c r="F31" s="17">
        <v>0</v>
      </c>
      <c r="G31" s="15">
        <v>0</v>
      </c>
      <c r="H31" s="14"/>
      <c r="I31" s="16"/>
      <c r="J31" s="16"/>
      <c r="K31" s="16"/>
      <c r="L31" s="16"/>
      <c r="M31" s="16"/>
      <c r="N31" s="16"/>
      <c r="O31" s="16"/>
      <c r="P31" s="11">
        <f t="shared" si="2"/>
        <v>0</v>
      </c>
    </row>
    <row r="32" spans="1:16" ht="14.25" customHeight="1">
      <c r="A32" s="13" t="s">
        <v>43</v>
      </c>
      <c r="B32" s="14">
        <v>8729917</v>
      </c>
      <c r="C32" s="13"/>
      <c r="D32" s="15">
        <v>0</v>
      </c>
      <c r="E32" s="15">
        <v>0</v>
      </c>
      <c r="F32" s="17">
        <v>5590</v>
      </c>
      <c r="G32" s="15">
        <v>0</v>
      </c>
      <c r="H32" s="14"/>
      <c r="I32" s="14"/>
      <c r="J32" s="14"/>
      <c r="K32" s="16"/>
      <c r="L32" s="16"/>
      <c r="M32" s="16"/>
      <c r="N32" s="16"/>
      <c r="O32" s="16"/>
      <c r="P32" s="11">
        <f t="shared" si="2"/>
        <v>5590</v>
      </c>
    </row>
    <row r="33" spans="1:16" ht="14.25" customHeight="1">
      <c r="A33" s="13" t="s">
        <v>44</v>
      </c>
      <c r="B33" s="14">
        <v>61648950</v>
      </c>
      <c r="C33" s="14"/>
      <c r="D33" s="15">
        <v>28193</v>
      </c>
      <c r="E33" s="15">
        <v>0</v>
      </c>
      <c r="F33" s="15">
        <v>52183</v>
      </c>
      <c r="G33" s="15">
        <v>0</v>
      </c>
      <c r="H33" s="14"/>
      <c r="I33" s="14"/>
      <c r="J33" s="16"/>
      <c r="K33" s="16"/>
      <c r="L33" s="16"/>
      <c r="M33" s="16"/>
      <c r="N33" s="16"/>
      <c r="O33" s="16"/>
      <c r="P33" s="11">
        <f t="shared" si="2"/>
        <v>80376</v>
      </c>
    </row>
    <row r="34" spans="1:16" ht="14.25" customHeight="1">
      <c r="A34" s="13" t="s">
        <v>45</v>
      </c>
      <c r="B34" s="14">
        <v>173646680</v>
      </c>
      <c r="C34" s="14"/>
      <c r="D34" s="15">
        <v>1988349</v>
      </c>
      <c r="E34" s="15">
        <v>0</v>
      </c>
      <c r="F34" s="15">
        <v>5667023</v>
      </c>
      <c r="G34" s="15">
        <v>7206430</v>
      </c>
      <c r="H34" s="14"/>
      <c r="I34" s="14"/>
      <c r="J34" s="16"/>
      <c r="K34" s="16"/>
      <c r="L34" s="16"/>
      <c r="M34" s="16"/>
      <c r="N34" s="16"/>
      <c r="O34" s="16"/>
      <c r="P34" s="11">
        <f t="shared" si="2"/>
        <v>14861802</v>
      </c>
    </row>
    <row r="35" spans="1:16" ht="14.25" customHeight="1">
      <c r="A35" s="20" t="s">
        <v>46</v>
      </c>
      <c r="B35" s="14"/>
      <c r="C35" s="20"/>
      <c r="D35" s="19">
        <v>0</v>
      </c>
      <c r="E35" s="17">
        <v>0</v>
      </c>
      <c r="F35" s="17">
        <v>0</v>
      </c>
      <c r="G35" s="17">
        <v>0</v>
      </c>
      <c r="H35" s="16"/>
      <c r="I35" s="16"/>
      <c r="J35" s="16"/>
      <c r="K35" s="16"/>
      <c r="L35" s="16"/>
      <c r="M35" s="16"/>
      <c r="N35" s="16"/>
      <c r="O35" s="16"/>
      <c r="P35" s="11">
        <f t="shared" si="2"/>
        <v>0</v>
      </c>
    </row>
    <row r="36" spans="1:16" ht="14.25" customHeight="1">
      <c r="A36" s="13" t="s">
        <v>47</v>
      </c>
      <c r="B36" s="14">
        <v>184747734</v>
      </c>
      <c r="C36" s="14"/>
      <c r="D36" s="15">
        <v>106104</v>
      </c>
      <c r="E36" s="15">
        <v>0</v>
      </c>
      <c r="F36" s="15">
        <v>9427184.8599999994</v>
      </c>
      <c r="G36" s="15">
        <v>13988044.9</v>
      </c>
      <c r="H36" s="14"/>
      <c r="I36" s="14"/>
      <c r="J36" s="16"/>
      <c r="K36" s="16"/>
      <c r="L36" s="16"/>
      <c r="M36" s="16"/>
      <c r="N36" s="16"/>
      <c r="O36" s="16"/>
      <c r="P36" s="11">
        <f t="shared" si="2"/>
        <v>23521333.759999998</v>
      </c>
    </row>
    <row r="37" spans="1:16" ht="14.25" customHeight="1">
      <c r="A37" s="12" t="s">
        <v>48</v>
      </c>
      <c r="B37" s="11">
        <f>SUM(B38:B45)</f>
        <v>38602950</v>
      </c>
      <c r="C37" s="12"/>
      <c r="D37" s="11">
        <f t="shared" ref="D37:O37" si="6">SUM(D38:D45)</f>
        <v>4497804</v>
      </c>
      <c r="E37" s="11">
        <f t="shared" si="6"/>
        <v>0</v>
      </c>
      <c r="F37" s="11">
        <f t="shared" si="6"/>
        <v>1698523</v>
      </c>
      <c r="G37" s="11">
        <f t="shared" si="6"/>
        <v>0</v>
      </c>
      <c r="H37" s="11">
        <f t="shared" si="6"/>
        <v>0</v>
      </c>
      <c r="I37" s="11">
        <f t="shared" si="6"/>
        <v>0</v>
      </c>
      <c r="J37" s="11">
        <f t="shared" si="6"/>
        <v>0</v>
      </c>
      <c r="K37" s="11">
        <f t="shared" si="6"/>
        <v>0</v>
      </c>
      <c r="L37" s="11">
        <f t="shared" si="6"/>
        <v>0</v>
      </c>
      <c r="M37" s="11">
        <f t="shared" si="6"/>
        <v>0</v>
      </c>
      <c r="N37" s="11">
        <f t="shared" si="6"/>
        <v>0</v>
      </c>
      <c r="O37" s="11">
        <f t="shared" si="6"/>
        <v>0</v>
      </c>
      <c r="P37" s="11">
        <f t="shared" si="2"/>
        <v>6196327</v>
      </c>
    </row>
    <row r="38" spans="1:16" ht="14.25" customHeight="1">
      <c r="A38" s="13" t="s">
        <v>49</v>
      </c>
      <c r="B38" s="14">
        <v>38602950</v>
      </c>
      <c r="C38" s="13"/>
      <c r="D38" s="15">
        <v>4497804</v>
      </c>
      <c r="E38" s="15">
        <v>0</v>
      </c>
      <c r="F38" s="15">
        <v>1698523</v>
      </c>
      <c r="G38" s="15">
        <v>0</v>
      </c>
      <c r="H38" s="14"/>
      <c r="I38" s="14"/>
      <c r="J38" s="14"/>
      <c r="K38" s="21"/>
      <c r="L38" s="21"/>
      <c r="M38" s="21"/>
      <c r="N38" s="21"/>
      <c r="O38" s="21"/>
      <c r="P38" s="11">
        <f t="shared" si="2"/>
        <v>6196327</v>
      </c>
    </row>
    <row r="39" spans="1:16" ht="14.25" customHeight="1">
      <c r="A39" s="13" t="s">
        <v>50</v>
      </c>
      <c r="B39" s="14"/>
      <c r="C39" s="13"/>
      <c r="D39" s="19">
        <v>0</v>
      </c>
      <c r="E39" s="17">
        <v>0</v>
      </c>
      <c r="F39" s="17">
        <v>0</v>
      </c>
      <c r="G39" s="15">
        <v>0</v>
      </c>
      <c r="H39" s="21"/>
      <c r="I39" s="21"/>
      <c r="J39" s="21"/>
      <c r="K39" s="21"/>
      <c r="L39" s="21"/>
      <c r="M39" s="21"/>
      <c r="N39" s="1"/>
      <c r="O39" s="1"/>
      <c r="P39" s="11">
        <f t="shared" si="2"/>
        <v>0</v>
      </c>
    </row>
    <row r="40" spans="1:16" ht="14.25" customHeight="1">
      <c r="A40" s="13" t="s">
        <v>51</v>
      </c>
      <c r="B40" s="14"/>
      <c r="C40" s="13"/>
      <c r="D40" s="19">
        <v>0</v>
      </c>
      <c r="E40" s="17">
        <v>0</v>
      </c>
      <c r="F40" s="17">
        <v>0</v>
      </c>
      <c r="G40" s="15">
        <v>0</v>
      </c>
      <c r="H40" s="21"/>
      <c r="I40" s="21"/>
      <c r="J40" s="21"/>
      <c r="K40" s="21"/>
      <c r="L40" s="21"/>
      <c r="M40" s="21"/>
      <c r="N40" s="1"/>
      <c r="O40" s="1"/>
      <c r="P40" s="11">
        <f t="shared" si="2"/>
        <v>0</v>
      </c>
    </row>
    <row r="41" spans="1:16" ht="14.25" customHeight="1">
      <c r="A41" s="13" t="s">
        <v>52</v>
      </c>
      <c r="B41" s="14"/>
      <c r="C41" s="13"/>
      <c r="D41" s="19">
        <v>0</v>
      </c>
      <c r="E41" s="17">
        <v>0</v>
      </c>
      <c r="F41" s="17">
        <v>0</v>
      </c>
      <c r="G41" s="15">
        <v>0</v>
      </c>
      <c r="H41" s="21"/>
      <c r="I41" s="21"/>
      <c r="J41" s="21"/>
      <c r="K41" s="21"/>
      <c r="L41" s="21"/>
      <c r="M41" s="21"/>
      <c r="N41" s="1"/>
      <c r="O41" s="1"/>
      <c r="P41" s="11">
        <f t="shared" si="2"/>
        <v>0</v>
      </c>
    </row>
    <row r="42" spans="1:16" ht="14.25" customHeight="1">
      <c r="A42" s="13" t="s">
        <v>53</v>
      </c>
      <c r="B42" s="14"/>
      <c r="C42" s="13"/>
      <c r="D42" s="19">
        <v>0</v>
      </c>
      <c r="E42" s="17">
        <v>0</v>
      </c>
      <c r="F42" s="17">
        <v>0</v>
      </c>
      <c r="G42" s="15">
        <v>0</v>
      </c>
      <c r="H42" s="21"/>
      <c r="I42" s="21"/>
      <c r="J42" s="21"/>
      <c r="K42" s="21"/>
      <c r="L42" s="21"/>
      <c r="M42" s="21"/>
      <c r="N42" s="1"/>
      <c r="O42" s="1"/>
      <c r="P42" s="11">
        <f t="shared" si="2"/>
        <v>0</v>
      </c>
    </row>
    <row r="43" spans="1:16" ht="14.25" customHeight="1">
      <c r="A43" s="13" t="s">
        <v>54</v>
      </c>
      <c r="B43" s="14"/>
      <c r="C43" s="13"/>
      <c r="D43" s="19">
        <v>0</v>
      </c>
      <c r="E43" s="17">
        <v>0</v>
      </c>
      <c r="F43" s="17">
        <v>0</v>
      </c>
      <c r="G43" s="15">
        <v>0</v>
      </c>
      <c r="H43" s="21"/>
      <c r="I43" s="21"/>
      <c r="J43" s="21"/>
      <c r="K43" s="21"/>
      <c r="L43" s="21"/>
      <c r="M43" s="21"/>
      <c r="N43" s="1"/>
      <c r="O43" s="1"/>
      <c r="P43" s="11">
        <f t="shared" si="2"/>
        <v>0</v>
      </c>
    </row>
    <row r="44" spans="1:16" ht="14.25" customHeight="1">
      <c r="A44" s="13" t="s">
        <v>55</v>
      </c>
      <c r="B44" s="14"/>
      <c r="C44" s="13"/>
      <c r="D44" s="19">
        <v>0</v>
      </c>
      <c r="E44" s="17">
        <v>0</v>
      </c>
      <c r="F44" s="17">
        <v>0</v>
      </c>
      <c r="G44" s="15">
        <v>0</v>
      </c>
      <c r="H44" s="21"/>
      <c r="I44" s="21"/>
      <c r="J44" s="21"/>
      <c r="K44" s="21"/>
      <c r="L44" s="21"/>
      <c r="M44" s="21"/>
      <c r="N44" s="1"/>
      <c r="O44" s="1"/>
      <c r="P44" s="11">
        <f t="shared" si="2"/>
        <v>0</v>
      </c>
    </row>
    <row r="45" spans="1:16" ht="14.25" customHeight="1">
      <c r="A45" s="13" t="s">
        <v>56</v>
      </c>
      <c r="B45" s="14"/>
      <c r="C45" s="13"/>
      <c r="D45" s="19">
        <v>0</v>
      </c>
      <c r="E45" s="17">
        <v>0</v>
      </c>
      <c r="F45" s="17">
        <v>0</v>
      </c>
      <c r="G45" s="15">
        <v>0</v>
      </c>
      <c r="H45" s="21"/>
      <c r="I45" s="21"/>
      <c r="J45" s="21"/>
      <c r="K45" s="21"/>
      <c r="L45" s="21"/>
      <c r="M45" s="21"/>
      <c r="N45" s="1"/>
      <c r="O45" s="1"/>
      <c r="P45" s="11">
        <f t="shared" si="2"/>
        <v>0</v>
      </c>
    </row>
    <row r="46" spans="1:16" ht="14.25" customHeight="1">
      <c r="A46" s="12" t="s">
        <v>57</v>
      </c>
      <c r="B46" s="11">
        <f>SUM(B47:B52)</f>
        <v>0</v>
      </c>
      <c r="C46" s="12"/>
      <c r="D46" s="11">
        <f t="shared" ref="D46:O46" si="7">SUM(D47:D52)</f>
        <v>0</v>
      </c>
      <c r="E46" s="11">
        <f t="shared" si="7"/>
        <v>0</v>
      </c>
      <c r="F46" s="11">
        <f t="shared" si="7"/>
        <v>0</v>
      </c>
      <c r="G46" s="11">
        <f t="shared" si="7"/>
        <v>0</v>
      </c>
      <c r="H46" s="11">
        <f t="shared" si="7"/>
        <v>0</v>
      </c>
      <c r="I46" s="11">
        <f t="shared" si="7"/>
        <v>0</v>
      </c>
      <c r="J46" s="11">
        <f t="shared" si="7"/>
        <v>0</v>
      </c>
      <c r="K46" s="11">
        <f t="shared" si="7"/>
        <v>0</v>
      </c>
      <c r="L46" s="11">
        <f t="shared" si="7"/>
        <v>0</v>
      </c>
      <c r="M46" s="11">
        <f t="shared" si="7"/>
        <v>0</v>
      </c>
      <c r="N46" s="11">
        <f t="shared" si="7"/>
        <v>0</v>
      </c>
      <c r="O46" s="11">
        <f t="shared" si="7"/>
        <v>0</v>
      </c>
      <c r="P46" s="11">
        <f t="shared" si="2"/>
        <v>0</v>
      </c>
    </row>
    <row r="47" spans="1:16" ht="14.25" customHeight="1">
      <c r="A47" s="13" t="s">
        <v>58</v>
      </c>
      <c r="B47" s="21">
        <v>0</v>
      </c>
      <c r="C47" s="13"/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1">
        <v>0</v>
      </c>
      <c r="O47" s="1">
        <v>0</v>
      </c>
      <c r="P47" s="11">
        <f t="shared" si="2"/>
        <v>0</v>
      </c>
    </row>
    <row r="48" spans="1:16" ht="14.25" customHeight="1">
      <c r="A48" s="13" t="s">
        <v>59</v>
      </c>
      <c r="B48" s="21">
        <v>0</v>
      </c>
      <c r="C48" s="13"/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1">
        <v>0</v>
      </c>
      <c r="O48" s="1">
        <v>0</v>
      </c>
      <c r="P48" s="11">
        <f t="shared" si="2"/>
        <v>0</v>
      </c>
    </row>
    <row r="49" spans="1:16" ht="14.25" customHeight="1">
      <c r="A49" s="13" t="s">
        <v>60</v>
      </c>
      <c r="B49" s="21">
        <v>0</v>
      </c>
      <c r="C49" s="13"/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1">
        <v>0</v>
      </c>
      <c r="O49" s="1">
        <v>0</v>
      </c>
      <c r="P49" s="11">
        <f t="shared" si="2"/>
        <v>0</v>
      </c>
    </row>
    <row r="50" spans="1:16" ht="14.25" customHeight="1">
      <c r="A50" s="13" t="s">
        <v>61</v>
      </c>
      <c r="B50" s="21">
        <v>0</v>
      </c>
      <c r="C50" s="13"/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1">
        <v>0</v>
      </c>
      <c r="O50" s="1">
        <v>0</v>
      </c>
      <c r="P50" s="11">
        <f t="shared" si="2"/>
        <v>0</v>
      </c>
    </row>
    <row r="51" spans="1:16" ht="14.25" customHeight="1">
      <c r="A51" s="13" t="s">
        <v>62</v>
      </c>
      <c r="B51" s="21">
        <v>0</v>
      </c>
      <c r="C51" s="13"/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1">
        <v>0</v>
      </c>
      <c r="O51" s="1">
        <v>0</v>
      </c>
      <c r="P51" s="11">
        <f t="shared" si="2"/>
        <v>0</v>
      </c>
    </row>
    <row r="52" spans="1:16" ht="14.25" customHeight="1">
      <c r="A52" s="13" t="s">
        <v>63</v>
      </c>
      <c r="B52" s="21">
        <v>0</v>
      </c>
      <c r="C52" s="13"/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1">
        <v>0</v>
      </c>
      <c r="O52" s="1">
        <v>0</v>
      </c>
      <c r="P52" s="11">
        <f t="shared" si="2"/>
        <v>0</v>
      </c>
    </row>
    <row r="53" spans="1:16" ht="14.25" customHeight="1">
      <c r="A53" s="12" t="s">
        <v>64</v>
      </c>
      <c r="B53" s="11">
        <f t="shared" ref="B53:D53" si="8">SUM(B54:B62)</f>
        <v>159666157</v>
      </c>
      <c r="C53" s="11">
        <f t="shared" si="8"/>
        <v>0</v>
      </c>
      <c r="D53" s="11">
        <f t="shared" si="8"/>
        <v>3962</v>
      </c>
      <c r="E53" s="22">
        <v>0</v>
      </c>
      <c r="F53" s="11">
        <f t="shared" ref="F53:O53" si="9">SUM(F54:F62)</f>
        <v>1793147.16</v>
      </c>
      <c r="G53" s="11">
        <f t="shared" si="9"/>
        <v>1335843.94</v>
      </c>
      <c r="H53" s="11">
        <f t="shared" si="9"/>
        <v>0</v>
      </c>
      <c r="I53" s="11">
        <f t="shared" si="9"/>
        <v>0</v>
      </c>
      <c r="J53" s="11">
        <f t="shared" si="9"/>
        <v>0</v>
      </c>
      <c r="K53" s="11">
        <f t="shared" si="9"/>
        <v>0</v>
      </c>
      <c r="L53" s="11">
        <f t="shared" si="9"/>
        <v>0</v>
      </c>
      <c r="M53" s="11">
        <f t="shared" si="9"/>
        <v>0</v>
      </c>
      <c r="N53" s="11">
        <f t="shared" si="9"/>
        <v>0</v>
      </c>
      <c r="O53" s="11">
        <f t="shared" si="9"/>
        <v>0</v>
      </c>
      <c r="P53" s="11">
        <f t="shared" si="2"/>
        <v>3132953.0999999996</v>
      </c>
    </row>
    <row r="54" spans="1:16" ht="14.25" customHeight="1">
      <c r="A54" s="13" t="s">
        <v>65</v>
      </c>
      <c r="B54" s="14">
        <v>55266374</v>
      </c>
      <c r="C54" s="14"/>
      <c r="D54" s="21">
        <v>790</v>
      </c>
      <c r="E54" s="19">
        <v>0</v>
      </c>
      <c r="F54" s="19">
        <v>1546</v>
      </c>
      <c r="G54" s="19">
        <v>1335843.94</v>
      </c>
      <c r="H54" s="14"/>
      <c r="I54" s="14"/>
      <c r="J54" s="14"/>
      <c r="K54" s="21"/>
      <c r="L54" s="21"/>
      <c r="M54" s="21"/>
      <c r="N54" s="21"/>
      <c r="O54" s="21"/>
      <c r="P54" s="11">
        <f t="shared" si="2"/>
        <v>1338179.94</v>
      </c>
    </row>
    <row r="55" spans="1:16" ht="14.25" customHeight="1">
      <c r="A55" s="13" t="s">
        <v>66</v>
      </c>
      <c r="B55" s="14">
        <v>5820094</v>
      </c>
      <c r="C55" s="14"/>
      <c r="D55" s="15">
        <v>0</v>
      </c>
      <c r="E55" s="19">
        <v>0</v>
      </c>
      <c r="F55" s="19">
        <v>0</v>
      </c>
      <c r="G55" s="19">
        <v>0</v>
      </c>
      <c r="H55" s="21"/>
      <c r="I55" s="14"/>
      <c r="J55" s="21"/>
      <c r="K55" s="21"/>
      <c r="L55" s="21"/>
      <c r="M55" s="21"/>
      <c r="N55" s="21"/>
      <c r="O55" s="21"/>
      <c r="P55" s="11">
        <f t="shared" si="2"/>
        <v>0</v>
      </c>
    </row>
    <row r="56" spans="1:16" ht="14.25" customHeight="1">
      <c r="A56" s="13" t="s">
        <v>67</v>
      </c>
      <c r="B56" s="14">
        <v>11551145</v>
      </c>
      <c r="C56" s="14"/>
      <c r="D56" s="19">
        <v>0</v>
      </c>
      <c r="E56" s="19">
        <v>0</v>
      </c>
      <c r="F56" s="19">
        <v>0</v>
      </c>
      <c r="G56" s="19">
        <v>0</v>
      </c>
      <c r="H56" s="21"/>
      <c r="I56" s="14"/>
      <c r="J56" s="14"/>
      <c r="K56" s="21"/>
      <c r="L56" s="21"/>
      <c r="M56" s="21"/>
      <c r="N56" s="21"/>
      <c r="O56" s="21"/>
      <c r="P56" s="11">
        <f t="shared" si="2"/>
        <v>0</v>
      </c>
    </row>
    <row r="57" spans="1:16" ht="14.25" customHeight="1">
      <c r="A57" s="13" t="s">
        <v>68</v>
      </c>
      <c r="B57" s="14">
        <v>10439177</v>
      </c>
      <c r="C57" s="13"/>
      <c r="D57" s="19">
        <v>0</v>
      </c>
      <c r="E57" s="19">
        <v>0</v>
      </c>
      <c r="F57" s="21">
        <v>1628400</v>
      </c>
      <c r="G57" s="19">
        <v>0</v>
      </c>
      <c r="H57" s="21"/>
      <c r="I57" s="21"/>
      <c r="J57" s="21"/>
      <c r="K57" s="21"/>
      <c r="L57" s="21"/>
      <c r="M57" s="21"/>
      <c r="N57" s="21"/>
      <c r="O57" s="21"/>
      <c r="P57" s="11">
        <f t="shared" si="2"/>
        <v>1628400</v>
      </c>
    </row>
    <row r="58" spans="1:16" ht="14.25" customHeight="1">
      <c r="A58" s="13" t="s">
        <v>69</v>
      </c>
      <c r="B58" s="14">
        <v>55333744</v>
      </c>
      <c r="C58" s="14"/>
      <c r="D58" s="15">
        <v>3172</v>
      </c>
      <c r="E58" s="19">
        <v>0</v>
      </c>
      <c r="F58" s="19">
        <v>161851.16</v>
      </c>
      <c r="G58" s="19">
        <v>0</v>
      </c>
      <c r="H58" s="14"/>
      <c r="I58" s="14"/>
      <c r="J58" s="14"/>
      <c r="K58" s="21"/>
      <c r="L58" s="21"/>
      <c r="M58" s="21"/>
      <c r="N58" s="21"/>
      <c r="O58" s="21"/>
      <c r="P58" s="11">
        <f t="shared" si="2"/>
        <v>165023.16</v>
      </c>
    </row>
    <row r="59" spans="1:16" ht="14.25" customHeight="1">
      <c r="A59" s="13" t="s">
        <v>70</v>
      </c>
      <c r="B59" s="14">
        <v>3562454</v>
      </c>
      <c r="C59" s="13"/>
      <c r="D59" s="19">
        <v>0</v>
      </c>
      <c r="E59" s="19">
        <v>0</v>
      </c>
      <c r="F59" s="19">
        <v>1350</v>
      </c>
      <c r="G59" s="19">
        <v>0</v>
      </c>
      <c r="H59" s="21"/>
      <c r="I59" s="21"/>
      <c r="J59" s="21"/>
      <c r="K59" s="21"/>
      <c r="L59" s="21"/>
      <c r="M59" s="21"/>
      <c r="N59" s="21"/>
      <c r="O59" s="21"/>
      <c r="P59" s="11">
        <f t="shared" si="2"/>
        <v>1350</v>
      </c>
    </row>
    <row r="60" spans="1:16" ht="14.25" customHeight="1">
      <c r="A60" s="13" t="s">
        <v>71</v>
      </c>
      <c r="B60" s="21"/>
      <c r="C60" s="13"/>
      <c r="D60" s="19">
        <v>0</v>
      </c>
      <c r="E60" s="17">
        <v>0</v>
      </c>
      <c r="F60" s="19">
        <v>0</v>
      </c>
      <c r="G60" s="19">
        <v>0</v>
      </c>
      <c r="H60" s="23"/>
      <c r="I60" s="16"/>
      <c r="J60" s="23"/>
      <c r="K60" s="23"/>
      <c r="L60" s="23"/>
      <c r="M60" s="1"/>
      <c r="N60" s="1"/>
      <c r="O60" s="1"/>
      <c r="P60" s="11">
        <f t="shared" si="2"/>
        <v>0</v>
      </c>
    </row>
    <row r="61" spans="1:16" ht="14.25" customHeight="1">
      <c r="A61" s="13" t="s">
        <v>72</v>
      </c>
      <c r="B61" s="14">
        <v>17570330</v>
      </c>
      <c r="C61" s="14"/>
      <c r="D61" s="19">
        <v>0</v>
      </c>
      <c r="E61" s="17">
        <v>0</v>
      </c>
      <c r="F61" s="19">
        <v>0</v>
      </c>
      <c r="G61" s="19">
        <v>0</v>
      </c>
      <c r="H61" s="23"/>
      <c r="I61" s="14"/>
      <c r="J61" s="23"/>
      <c r="K61" s="23"/>
      <c r="L61" s="23"/>
      <c r="M61" s="1"/>
      <c r="N61" s="1"/>
      <c r="O61" s="1"/>
      <c r="P61" s="11">
        <f t="shared" si="2"/>
        <v>0</v>
      </c>
    </row>
    <row r="62" spans="1:16" ht="14.25" customHeight="1">
      <c r="A62" s="13" t="s">
        <v>73</v>
      </c>
      <c r="B62" s="21">
        <v>122839</v>
      </c>
      <c r="C62" s="13"/>
      <c r="D62" s="19">
        <v>0</v>
      </c>
      <c r="E62" s="17">
        <v>0</v>
      </c>
      <c r="F62" s="19">
        <v>0</v>
      </c>
      <c r="G62" s="19">
        <v>0</v>
      </c>
      <c r="H62" s="23"/>
      <c r="I62" s="16"/>
      <c r="J62" s="23"/>
      <c r="K62" s="23"/>
      <c r="L62" s="23"/>
      <c r="M62" s="1"/>
      <c r="N62" s="1"/>
      <c r="O62" s="1"/>
      <c r="P62" s="11">
        <f t="shared" si="2"/>
        <v>0</v>
      </c>
    </row>
    <row r="63" spans="1:16" ht="14.25" customHeight="1">
      <c r="A63" s="12" t="s">
        <v>74</v>
      </c>
      <c r="B63" s="11">
        <f t="shared" ref="B63:O63" si="10">SUM(B64:B67)</f>
        <v>953215235</v>
      </c>
      <c r="C63" s="11">
        <f t="shared" si="10"/>
        <v>0</v>
      </c>
      <c r="D63" s="11">
        <f t="shared" si="10"/>
        <v>0</v>
      </c>
      <c r="E63" s="11">
        <f t="shared" si="10"/>
        <v>48468078.68</v>
      </c>
      <c r="F63" s="11">
        <f t="shared" si="10"/>
        <v>92842846.760000005</v>
      </c>
      <c r="G63" s="11">
        <f t="shared" si="10"/>
        <v>28339837.100000001</v>
      </c>
      <c r="H63" s="11">
        <f t="shared" si="10"/>
        <v>0</v>
      </c>
      <c r="I63" s="11">
        <f t="shared" si="10"/>
        <v>0</v>
      </c>
      <c r="J63" s="11">
        <f t="shared" si="10"/>
        <v>0</v>
      </c>
      <c r="K63" s="11">
        <f t="shared" si="10"/>
        <v>0</v>
      </c>
      <c r="L63" s="11">
        <f t="shared" si="10"/>
        <v>0</v>
      </c>
      <c r="M63" s="11">
        <f t="shared" si="10"/>
        <v>0</v>
      </c>
      <c r="N63" s="11">
        <f t="shared" si="10"/>
        <v>0</v>
      </c>
      <c r="O63" s="11">
        <f t="shared" si="10"/>
        <v>0</v>
      </c>
      <c r="P63" s="11">
        <f t="shared" si="2"/>
        <v>169650762.53999999</v>
      </c>
    </row>
    <row r="64" spans="1:16" ht="14.25" customHeight="1">
      <c r="A64" s="13" t="s">
        <v>75</v>
      </c>
      <c r="B64" s="14">
        <v>55838291</v>
      </c>
      <c r="C64" s="13"/>
      <c r="D64" s="19">
        <v>0</v>
      </c>
      <c r="E64" s="19">
        <v>0</v>
      </c>
      <c r="F64" s="21">
        <v>747343.04</v>
      </c>
      <c r="G64" s="19">
        <v>0</v>
      </c>
      <c r="H64" s="21"/>
      <c r="I64" s="21"/>
      <c r="J64" s="21"/>
      <c r="K64" s="21"/>
      <c r="L64" s="21"/>
      <c r="M64" s="21"/>
      <c r="N64" s="21"/>
      <c r="O64" s="21"/>
      <c r="P64" s="11">
        <f t="shared" si="2"/>
        <v>747343.04</v>
      </c>
    </row>
    <row r="65" spans="1:16" ht="14.25" customHeight="1">
      <c r="A65" s="13" t="s">
        <v>76</v>
      </c>
      <c r="B65" s="14"/>
      <c r="C65" s="14"/>
      <c r="D65" s="19">
        <v>0</v>
      </c>
      <c r="E65" s="14">
        <v>48468078.68</v>
      </c>
      <c r="F65" s="15">
        <v>92095503.719999999</v>
      </c>
      <c r="G65" s="19">
        <v>28339837.100000001</v>
      </c>
      <c r="H65" s="14"/>
      <c r="I65" s="14"/>
      <c r="J65" s="14"/>
      <c r="K65" s="21"/>
      <c r="L65" s="21"/>
      <c r="M65" s="21"/>
      <c r="N65" s="21"/>
      <c r="O65" s="21"/>
      <c r="P65" s="11">
        <f t="shared" si="2"/>
        <v>168903419.5</v>
      </c>
    </row>
    <row r="66" spans="1:16" ht="14.25" customHeight="1">
      <c r="A66" s="13" t="s">
        <v>77</v>
      </c>
      <c r="B66" s="21">
        <v>897376944</v>
      </c>
      <c r="C66" s="13"/>
      <c r="D66" s="19">
        <v>0</v>
      </c>
      <c r="E66" s="19">
        <v>0</v>
      </c>
      <c r="F66" s="19">
        <v>0</v>
      </c>
      <c r="G66" s="19">
        <v>0</v>
      </c>
      <c r="H66" s="21"/>
      <c r="I66" s="21"/>
      <c r="J66" s="21"/>
      <c r="K66" s="21"/>
      <c r="L66" s="21"/>
      <c r="M66" s="1"/>
      <c r="N66" s="1"/>
      <c r="O66" s="1"/>
      <c r="P66" s="11">
        <f t="shared" si="2"/>
        <v>0</v>
      </c>
    </row>
    <row r="67" spans="1:16" ht="14.25" customHeight="1">
      <c r="A67" s="18" t="s">
        <v>78</v>
      </c>
      <c r="B67" s="21"/>
      <c r="C67" s="18"/>
      <c r="D67" s="19">
        <v>0</v>
      </c>
      <c r="E67" s="19">
        <v>0</v>
      </c>
      <c r="F67" s="19">
        <v>0</v>
      </c>
      <c r="G67" s="19">
        <v>0</v>
      </c>
      <c r="H67" s="21"/>
      <c r="I67" s="21"/>
      <c r="J67" s="21"/>
      <c r="K67" s="21"/>
      <c r="L67" s="21"/>
      <c r="M67" s="1"/>
      <c r="N67" s="1"/>
      <c r="O67" s="1"/>
      <c r="P67" s="11">
        <f t="shared" si="2"/>
        <v>0</v>
      </c>
    </row>
    <row r="68" spans="1:16" ht="14.25" customHeight="1">
      <c r="A68" s="12" t="s">
        <v>79</v>
      </c>
      <c r="B68" s="11">
        <f>SUM(B69:B70)</f>
        <v>0</v>
      </c>
      <c r="C68" s="12"/>
      <c r="D68" s="11">
        <f t="shared" ref="D68:L68" si="11">SUM(D69:D70)</f>
        <v>0</v>
      </c>
      <c r="E68" s="11">
        <f t="shared" si="11"/>
        <v>0</v>
      </c>
      <c r="F68" s="11">
        <f t="shared" si="11"/>
        <v>0</v>
      </c>
      <c r="G68" s="11">
        <f t="shared" si="11"/>
        <v>0</v>
      </c>
      <c r="H68" s="11">
        <f t="shared" si="11"/>
        <v>0</v>
      </c>
      <c r="I68" s="11">
        <f t="shared" si="11"/>
        <v>0</v>
      </c>
      <c r="J68" s="11">
        <f t="shared" si="11"/>
        <v>0</v>
      </c>
      <c r="K68" s="11">
        <f t="shared" si="11"/>
        <v>0</v>
      </c>
      <c r="L68" s="11">
        <f t="shared" si="11"/>
        <v>0</v>
      </c>
      <c r="M68" s="11">
        <v>0</v>
      </c>
      <c r="N68" s="11">
        <v>0</v>
      </c>
      <c r="O68" s="11">
        <v>0</v>
      </c>
      <c r="P68" s="11">
        <f t="shared" si="2"/>
        <v>0</v>
      </c>
    </row>
    <row r="69" spans="1:16" ht="14.25" customHeight="1">
      <c r="A69" s="13" t="s">
        <v>80</v>
      </c>
      <c r="B69" s="21">
        <v>0</v>
      </c>
      <c r="C69" s="13"/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1">
        <v>0</v>
      </c>
      <c r="N69" s="1">
        <v>0</v>
      </c>
      <c r="O69" s="1">
        <v>0</v>
      </c>
      <c r="P69" s="11">
        <f t="shared" si="2"/>
        <v>0</v>
      </c>
    </row>
    <row r="70" spans="1:16" ht="14.25" customHeight="1">
      <c r="A70" s="13" t="s">
        <v>81</v>
      </c>
      <c r="B70" s="21">
        <v>0</v>
      </c>
      <c r="C70" s="13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1">
        <v>0</v>
      </c>
      <c r="N70" s="1">
        <v>0</v>
      </c>
      <c r="O70" s="1">
        <v>0</v>
      </c>
      <c r="P70" s="11">
        <f t="shared" si="2"/>
        <v>0</v>
      </c>
    </row>
    <row r="71" spans="1:16" ht="14.25" customHeight="1">
      <c r="A71" s="12" t="s">
        <v>82</v>
      </c>
      <c r="B71" s="11">
        <f>SUM(B72:B74)</f>
        <v>0</v>
      </c>
      <c r="C71" s="12"/>
      <c r="D71" s="11">
        <f t="shared" ref="D71:L71" si="12">SUM(D72:D74)</f>
        <v>0</v>
      </c>
      <c r="E71" s="11">
        <f t="shared" si="12"/>
        <v>0</v>
      </c>
      <c r="F71" s="11">
        <f t="shared" si="12"/>
        <v>0</v>
      </c>
      <c r="G71" s="11">
        <f t="shared" si="12"/>
        <v>0</v>
      </c>
      <c r="H71" s="11">
        <f t="shared" si="12"/>
        <v>0</v>
      </c>
      <c r="I71" s="11">
        <f t="shared" si="12"/>
        <v>0</v>
      </c>
      <c r="J71" s="11">
        <f t="shared" si="12"/>
        <v>0</v>
      </c>
      <c r="K71" s="11">
        <f t="shared" si="12"/>
        <v>0</v>
      </c>
      <c r="L71" s="11">
        <f t="shared" si="12"/>
        <v>0</v>
      </c>
      <c r="M71" s="11">
        <v>0</v>
      </c>
      <c r="N71" s="11">
        <v>0</v>
      </c>
      <c r="O71" s="11">
        <v>0</v>
      </c>
      <c r="P71" s="11">
        <f t="shared" si="2"/>
        <v>0</v>
      </c>
    </row>
    <row r="72" spans="1:16" ht="14.25" customHeight="1">
      <c r="A72" s="13" t="s">
        <v>83</v>
      </c>
      <c r="B72" s="21">
        <v>0</v>
      </c>
      <c r="C72" s="13"/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1">
        <v>0</v>
      </c>
      <c r="N72" s="1">
        <v>0</v>
      </c>
      <c r="O72" s="1">
        <v>0</v>
      </c>
      <c r="P72" s="11">
        <f t="shared" si="2"/>
        <v>0</v>
      </c>
    </row>
    <row r="73" spans="1:16" ht="14.25" customHeight="1">
      <c r="A73" s="13" t="s">
        <v>84</v>
      </c>
      <c r="B73" s="21">
        <v>0</v>
      </c>
      <c r="C73" s="13"/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1">
        <v>0</v>
      </c>
      <c r="N73" s="1">
        <v>0</v>
      </c>
      <c r="O73" s="1">
        <v>0</v>
      </c>
      <c r="P73" s="11">
        <f t="shared" si="2"/>
        <v>0</v>
      </c>
    </row>
    <row r="74" spans="1:16" ht="14.25" customHeight="1">
      <c r="A74" s="13" t="s">
        <v>85</v>
      </c>
      <c r="B74" s="21">
        <v>0</v>
      </c>
      <c r="C74" s="13"/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1">
        <v>0</v>
      </c>
      <c r="N74" s="1">
        <v>0</v>
      </c>
      <c r="O74" s="1">
        <v>0</v>
      </c>
      <c r="P74" s="11">
        <f t="shared" si="2"/>
        <v>0</v>
      </c>
    </row>
    <row r="75" spans="1:16" ht="14.25" customHeight="1">
      <c r="A75" s="7" t="s">
        <v>86</v>
      </c>
      <c r="B75" s="24">
        <f t="shared" ref="B75:J75" si="13">SUM(B76+B79+B82)</f>
        <v>150000000</v>
      </c>
      <c r="C75" s="24">
        <f t="shared" si="13"/>
        <v>0</v>
      </c>
      <c r="D75" s="24">
        <f t="shared" si="13"/>
        <v>0</v>
      </c>
      <c r="E75" s="24">
        <f t="shared" si="13"/>
        <v>62968567.369999997</v>
      </c>
      <c r="F75" s="24">
        <f t="shared" si="13"/>
        <v>26754446.579999998</v>
      </c>
      <c r="G75" s="24">
        <f t="shared" si="13"/>
        <v>3898395.9</v>
      </c>
      <c r="H75" s="24">
        <f t="shared" si="13"/>
        <v>0</v>
      </c>
      <c r="I75" s="24">
        <f t="shared" si="13"/>
        <v>0</v>
      </c>
      <c r="J75" s="24">
        <f t="shared" si="13"/>
        <v>0</v>
      </c>
      <c r="K75" s="24">
        <f>+K76+K79+K82</f>
        <v>0</v>
      </c>
      <c r="L75" s="24">
        <f t="shared" ref="L75:O75" si="14">SUM(L76+L79+L82)</f>
        <v>0</v>
      </c>
      <c r="M75" s="11">
        <f t="shared" si="14"/>
        <v>0</v>
      </c>
      <c r="N75" s="11">
        <f t="shared" si="14"/>
        <v>0</v>
      </c>
      <c r="O75" s="11">
        <f t="shared" si="14"/>
        <v>0</v>
      </c>
      <c r="P75" s="11">
        <f t="shared" si="2"/>
        <v>93621409.849999994</v>
      </c>
    </row>
    <row r="76" spans="1:16" ht="14.25" customHeight="1">
      <c r="A76" s="12" t="s">
        <v>87</v>
      </c>
      <c r="B76" s="11">
        <v>0</v>
      </c>
      <c r="C76" s="12"/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f t="shared" si="2"/>
        <v>0</v>
      </c>
    </row>
    <row r="77" spans="1:16" ht="14.25" customHeight="1">
      <c r="A77" s="13" t="s">
        <v>88</v>
      </c>
      <c r="B77" s="21">
        <v>0</v>
      </c>
      <c r="C77" s="13"/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1">
        <v>0</v>
      </c>
      <c r="N77" s="1">
        <v>0</v>
      </c>
      <c r="O77" s="1">
        <v>0</v>
      </c>
      <c r="P77" s="11">
        <f t="shared" si="2"/>
        <v>0</v>
      </c>
    </row>
    <row r="78" spans="1:16" ht="14.25" customHeight="1">
      <c r="A78" s="13" t="s">
        <v>89</v>
      </c>
      <c r="B78" s="21">
        <v>0</v>
      </c>
      <c r="C78" s="13"/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1">
        <v>0</v>
      </c>
      <c r="N78" s="1">
        <v>0</v>
      </c>
      <c r="O78" s="1">
        <v>0</v>
      </c>
      <c r="P78" s="11">
        <f t="shared" si="2"/>
        <v>0</v>
      </c>
    </row>
    <row r="79" spans="1:16" ht="14.25" customHeight="1">
      <c r="A79" s="12" t="s">
        <v>90</v>
      </c>
      <c r="B79" s="25">
        <f t="shared" ref="B79:O79" si="15">SUM(B80:B81)</f>
        <v>150000000</v>
      </c>
      <c r="C79" s="25">
        <f t="shared" si="15"/>
        <v>0</v>
      </c>
      <c r="D79" s="25">
        <f t="shared" si="15"/>
        <v>0</v>
      </c>
      <c r="E79" s="25">
        <f t="shared" si="15"/>
        <v>62968567.369999997</v>
      </c>
      <c r="F79" s="25">
        <f t="shared" si="15"/>
        <v>26754446.579999998</v>
      </c>
      <c r="G79" s="25">
        <f t="shared" si="15"/>
        <v>3898395.9</v>
      </c>
      <c r="H79" s="25">
        <f t="shared" si="15"/>
        <v>0</v>
      </c>
      <c r="I79" s="25">
        <f t="shared" si="15"/>
        <v>0</v>
      </c>
      <c r="J79" s="25">
        <f t="shared" si="15"/>
        <v>0</v>
      </c>
      <c r="K79" s="25">
        <f t="shared" si="15"/>
        <v>0</v>
      </c>
      <c r="L79" s="25">
        <f t="shared" si="15"/>
        <v>0</v>
      </c>
      <c r="M79" s="25">
        <f t="shared" si="15"/>
        <v>0</v>
      </c>
      <c r="N79" s="25">
        <f t="shared" si="15"/>
        <v>0</v>
      </c>
      <c r="O79" s="25">
        <f t="shared" si="15"/>
        <v>0</v>
      </c>
      <c r="P79" s="11">
        <f t="shared" si="2"/>
        <v>93621409.849999994</v>
      </c>
    </row>
    <row r="80" spans="1:16" ht="14.25" customHeight="1">
      <c r="A80" s="13" t="s">
        <v>91</v>
      </c>
      <c r="B80" s="16"/>
      <c r="C80" s="14"/>
      <c r="D80" s="17">
        <v>0</v>
      </c>
      <c r="E80" s="14">
        <v>62968567.369999997</v>
      </c>
      <c r="F80" s="15">
        <v>26754446.579999998</v>
      </c>
      <c r="G80" s="15">
        <v>3898395.9</v>
      </c>
      <c r="H80" s="14"/>
      <c r="I80" s="14"/>
      <c r="J80" s="14"/>
      <c r="K80" s="21"/>
      <c r="L80" s="21"/>
      <c r="M80" s="21"/>
      <c r="N80" s="21"/>
      <c r="O80" s="21"/>
      <c r="P80" s="11">
        <f t="shared" si="2"/>
        <v>93621409.849999994</v>
      </c>
    </row>
    <row r="81" spans="1:17" ht="14.25" customHeight="1">
      <c r="A81" s="13" t="s">
        <v>92</v>
      </c>
      <c r="B81" s="21">
        <v>150000000</v>
      </c>
      <c r="C81" s="13"/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1">
        <v>0</v>
      </c>
      <c r="N81" s="1">
        <v>0</v>
      </c>
      <c r="O81" s="1">
        <v>0</v>
      </c>
      <c r="P81" s="11">
        <f t="shared" si="2"/>
        <v>0</v>
      </c>
    </row>
    <row r="82" spans="1:17" ht="14.25" customHeight="1">
      <c r="A82" s="12" t="s">
        <v>93</v>
      </c>
      <c r="B82" s="11">
        <f>SUM(B83)</f>
        <v>0</v>
      </c>
      <c r="C82" s="12"/>
      <c r="D82" s="11">
        <f t="shared" ref="D82:L82" si="16">SUM(D83)</f>
        <v>0</v>
      </c>
      <c r="E82" s="11">
        <f t="shared" si="16"/>
        <v>0</v>
      </c>
      <c r="F82" s="11">
        <f t="shared" si="16"/>
        <v>0</v>
      </c>
      <c r="G82" s="11">
        <f t="shared" si="16"/>
        <v>0</v>
      </c>
      <c r="H82" s="11">
        <f t="shared" si="16"/>
        <v>0</v>
      </c>
      <c r="I82" s="11">
        <f t="shared" si="16"/>
        <v>0</v>
      </c>
      <c r="J82" s="11">
        <f t="shared" si="16"/>
        <v>0</v>
      </c>
      <c r="K82" s="11">
        <f t="shared" si="16"/>
        <v>0</v>
      </c>
      <c r="L82" s="11">
        <f t="shared" si="16"/>
        <v>0</v>
      </c>
      <c r="M82" s="11">
        <v>0</v>
      </c>
      <c r="N82" s="11">
        <v>0</v>
      </c>
      <c r="O82" s="11">
        <v>0</v>
      </c>
      <c r="P82" s="11">
        <f t="shared" si="2"/>
        <v>0</v>
      </c>
    </row>
    <row r="83" spans="1:17" ht="14.25" customHeight="1">
      <c r="A83" s="13" t="s">
        <v>94</v>
      </c>
      <c r="B83" s="21">
        <v>0</v>
      </c>
      <c r="C83" s="13"/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1">
        <v>0</v>
      </c>
      <c r="N83" s="1">
        <v>0</v>
      </c>
      <c r="O83" s="1">
        <v>0</v>
      </c>
      <c r="P83" s="11">
        <f t="shared" si="2"/>
        <v>0</v>
      </c>
    </row>
    <row r="84" spans="1:17" ht="14.25" customHeight="1">
      <c r="A84" s="26" t="s">
        <v>95</v>
      </c>
      <c r="B84" s="27">
        <f t="shared" ref="B84:P84" si="17">SUM(B10+B75)</f>
        <v>4846806362</v>
      </c>
      <c r="C84" s="27">
        <f t="shared" si="17"/>
        <v>0</v>
      </c>
      <c r="D84" s="27">
        <f t="shared" si="17"/>
        <v>145182543</v>
      </c>
      <c r="E84" s="27">
        <f t="shared" si="17"/>
        <v>391465479.77000004</v>
      </c>
      <c r="F84" s="27">
        <f t="shared" si="17"/>
        <v>346054351.75</v>
      </c>
      <c r="G84" s="27">
        <f t="shared" si="17"/>
        <v>283530896.31999999</v>
      </c>
      <c r="H84" s="27">
        <f t="shared" si="17"/>
        <v>0</v>
      </c>
      <c r="I84" s="27">
        <f t="shared" si="17"/>
        <v>0</v>
      </c>
      <c r="J84" s="27">
        <f t="shared" si="17"/>
        <v>0</v>
      </c>
      <c r="K84" s="27">
        <f t="shared" si="17"/>
        <v>0</v>
      </c>
      <c r="L84" s="27">
        <f t="shared" si="17"/>
        <v>0</v>
      </c>
      <c r="M84" s="27">
        <f t="shared" si="17"/>
        <v>0</v>
      </c>
      <c r="N84" s="27">
        <f t="shared" si="17"/>
        <v>0</v>
      </c>
      <c r="O84" s="27">
        <f t="shared" si="17"/>
        <v>0</v>
      </c>
      <c r="P84" s="27">
        <f t="shared" si="17"/>
        <v>1166233270.8399999</v>
      </c>
      <c r="Q84" s="23" t="s">
        <v>96</v>
      </c>
    </row>
    <row r="85" spans="1:17" ht="14.25" customHeight="1">
      <c r="G85" s="28"/>
      <c r="I85" s="23"/>
      <c r="J85" s="23"/>
      <c r="L85" s="1"/>
      <c r="M85" s="1"/>
      <c r="N85" s="1"/>
    </row>
    <row r="86" spans="1:17" ht="14.25" customHeight="1">
      <c r="A86" s="29" t="s">
        <v>97</v>
      </c>
      <c r="B86" s="30">
        <f>+B84-4846806362</f>
        <v>0</v>
      </c>
      <c r="C86" s="29"/>
      <c r="D86" s="31"/>
      <c r="E86" s="14"/>
      <c r="F86" s="23"/>
      <c r="G86" s="23"/>
      <c r="H86" s="23"/>
      <c r="I86" s="16"/>
      <c r="K86" s="23"/>
      <c r="L86" s="1"/>
      <c r="M86" s="37" t="s">
        <v>98</v>
      </c>
      <c r="N86" s="38"/>
      <c r="O86" s="38"/>
    </row>
    <row r="87" spans="1:17" ht="14.25" customHeight="1">
      <c r="A87" s="29" t="s">
        <v>99</v>
      </c>
      <c r="B87" s="29"/>
      <c r="C87" s="29"/>
      <c r="D87" s="32"/>
      <c r="E87" s="14" t="s">
        <v>96</v>
      </c>
      <c r="F87" s="23"/>
      <c r="G87" s="23"/>
      <c r="H87" s="23"/>
      <c r="I87" s="33"/>
      <c r="J87" s="33"/>
      <c r="K87" s="23"/>
      <c r="L87" s="1"/>
      <c r="M87" s="39" t="s">
        <v>100</v>
      </c>
      <c r="N87" s="38"/>
      <c r="O87" s="38"/>
    </row>
    <row r="88" spans="1:17" ht="14.25" customHeight="1">
      <c r="A88" s="29" t="s">
        <v>101</v>
      </c>
      <c r="B88" s="29"/>
      <c r="C88" s="29"/>
      <c r="D88" s="32"/>
      <c r="F88" s="23"/>
      <c r="G88" s="23"/>
      <c r="H88" s="23"/>
      <c r="I88" s="34"/>
      <c r="J88" s="29"/>
      <c r="K88" s="23"/>
      <c r="L88" s="1"/>
      <c r="M88" s="39" t="s">
        <v>102</v>
      </c>
      <c r="N88" s="38"/>
      <c r="O88" s="38"/>
    </row>
    <row r="89" spans="1:17" ht="14.25" customHeight="1">
      <c r="A89" s="35" t="s">
        <v>103</v>
      </c>
      <c r="B89" s="35"/>
      <c r="C89" s="35"/>
      <c r="F89" s="23"/>
      <c r="G89" s="23"/>
      <c r="H89" s="23"/>
      <c r="I89" s="23" t="s">
        <v>96</v>
      </c>
      <c r="J89" s="23" t="s">
        <v>96</v>
      </c>
      <c r="K89" s="23"/>
      <c r="L89" s="1"/>
      <c r="M89" s="23"/>
      <c r="N89" s="1"/>
    </row>
    <row r="90" spans="1:17" ht="14.25" customHeight="1">
      <c r="A90" s="36" t="s">
        <v>104</v>
      </c>
      <c r="L90" s="1"/>
      <c r="N90" s="1"/>
    </row>
    <row r="91" spans="1:17" ht="14.25" customHeight="1">
      <c r="A91" s="44" t="s">
        <v>105</v>
      </c>
      <c r="B91" s="45"/>
    </row>
    <row r="92" spans="1:17" ht="14.25" customHeight="1">
      <c r="A92" s="46" t="s">
        <v>106</v>
      </c>
      <c r="B92" s="47"/>
    </row>
    <row r="93" spans="1:17" ht="14.25" customHeight="1">
      <c r="A93" s="48" t="s">
        <v>107</v>
      </c>
      <c r="B93" s="47"/>
    </row>
    <row r="94" spans="1:17" ht="60" customHeight="1">
      <c r="A94" s="49" t="s">
        <v>108</v>
      </c>
      <c r="B94" s="50"/>
    </row>
    <row r="95" spans="1:17" ht="14.25" customHeight="1"/>
    <row r="96" spans="1:17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8:O88"/>
    <mergeCell ref="A91:B91"/>
    <mergeCell ref="A92:B92"/>
    <mergeCell ref="A93:B93"/>
    <mergeCell ref="A94:B94"/>
    <mergeCell ref="M86:O86"/>
    <mergeCell ref="M87:O87"/>
    <mergeCell ref="A3:P3"/>
    <mergeCell ref="A4:P4"/>
    <mergeCell ref="A5:P5"/>
    <mergeCell ref="A6:P6"/>
    <mergeCell ref="A7:P7"/>
  </mergeCells>
  <pageMargins left="0.39370078740157499" right="0.196850393700787" top="0.39370078740157499" bottom="0.39370078740157499" header="0" footer="0"/>
  <pageSetup paperSize="5" scale="50" orientation="landscape" r:id="rId1"/>
  <colBreaks count="1" manualBreakCount="1">
    <brk id="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2025-05-13T19:09:23Z</cp:lastPrinted>
  <dcterms:created xsi:type="dcterms:W3CDTF">2022-04-12T12:20:50Z</dcterms:created>
  <dcterms:modified xsi:type="dcterms:W3CDTF">2025-05-13T19:09:25Z</dcterms:modified>
</cp:coreProperties>
</file>