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6- Junio 2026\2) Ingresos y Egresos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RESULTADO JUNIO 2026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3" l="1"/>
  <c r="D95" i="3"/>
  <c r="D94" i="3"/>
  <c r="E98" i="3" s="1"/>
  <c r="E90" i="3"/>
  <c r="C88" i="3"/>
  <c r="D84" i="3"/>
  <c r="E85" i="3" s="1"/>
  <c r="C83" i="3"/>
  <c r="C82" i="3"/>
  <c r="C81" i="3"/>
  <c r="E74" i="3"/>
  <c r="C72" i="3"/>
  <c r="C71" i="3"/>
  <c r="C70" i="3"/>
  <c r="C69" i="3"/>
  <c r="E66" i="3"/>
  <c r="E76" i="3" s="1"/>
  <c r="C63" i="3"/>
  <c r="C62" i="3"/>
  <c r="E59" i="3"/>
  <c r="C57" i="3"/>
  <c r="C56" i="3"/>
  <c r="C55" i="3"/>
  <c r="E50" i="3"/>
  <c r="C48" i="3"/>
  <c r="C47" i="3"/>
  <c r="C46" i="3"/>
  <c r="C45" i="3"/>
  <c r="D40" i="3"/>
  <c r="E42" i="3" s="1"/>
  <c r="C39" i="3"/>
  <c r="C38" i="3"/>
  <c r="E35" i="3"/>
  <c r="E52" i="3" s="1"/>
  <c r="C33" i="3"/>
  <c r="C32" i="3"/>
  <c r="C31" i="3"/>
  <c r="E28" i="3"/>
  <c r="E26" i="3"/>
  <c r="C24" i="3"/>
  <c r="D24" i="3" s="1"/>
  <c r="C23" i="3"/>
  <c r="C22" i="3"/>
  <c r="C21" i="3"/>
  <c r="E17" i="3"/>
  <c r="C15" i="3"/>
  <c r="C14" i="3"/>
  <c r="C13" i="3"/>
  <c r="E9" i="3"/>
  <c r="C8" i="3"/>
  <c r="C7" i="3"/>
  <c r="C6" i="3"/>
  <c r="E78" i="3" l="1"/>
  <c r="E101" i="3" s="1"/>
  <c r="G39" i="2" l="1"/>
</calcChain>
</file>

<file path=xl/sharedStrings.xml><?xml version="1.0" encoding="utf-8"?>
<sst xmlns="http://schemas.openxmlformats.org/spreadsheetml/2006/main" count="136" uniqueCount="112">
  <si>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</si>
  <si>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</si>
  <si>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</si>
  <si>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</si>
  <si>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</si>
  <si>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</si>
  <si>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</si>
  <si>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</si>
  <si>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</si>
  <si>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</si>
  <si>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</si>
  <si>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</si>
  <si>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</si>
  <si>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</si>
  <si>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</si>
  <si>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Propiedades para uso futuro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</si>
  <si>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</si>
  <si>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</si>
  <si>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</si>
  <si>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</si>
  <si>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</si>
  <si>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</si>
  <si>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</si>
  <si>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</si>
  <si>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</si>
  <si>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</si>
  <si>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</si>
  <si>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</si>
  <si>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</si>
  <si>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</si>
  <si>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</si>
  <si>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</si>
  <si>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</si>
  <si>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</si>
  <si>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</si>
  <si>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</si>
  <si>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</si>
  <si>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</si>
  <si>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</si>
  <si>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</si>
  <si>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</si>
  <si>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</si>
  <si>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</si>
  <si>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</si>
  <si>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</si>
  <si>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</si>
  <si>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</si>
  <si>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</si>
  <si>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</si>
  <si>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</si>
  <si>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</si>
  <si>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</si>
  <si>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</si>
  <si>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</si>
  <si>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</si>
  <si>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</si>
  <si>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</si>
  <si>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</si>
  <si>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</si>
  <si>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</si>
  <si>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</si>
  <si>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</si>
  <si>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</si>
  <si>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</si>
  <si>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</si>
  <si>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</si>
  <si>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</si>
  <si>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</si>
  <si>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</si>
  <si>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</si>
  <si>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</si>
  <si>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</si>
  <si>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</si>
  <si>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</si>
  <si>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</si>
  <si>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</si>
  <si>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</si>
  <si>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</si>
  <si>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</si>
  <si>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</si>
  <si>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</si>
  <si>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</si>
  <si>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</si>
  <si>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</si>
  <si>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</si>
  <si>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</si>
  <si>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</si>
  <si>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</si>
  <si>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</si>
  <si>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</si>
  <si>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</si>
  <si>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</si>
  <si>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</si>
  <si>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</si>
  <si>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</si>
  <si>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</si>
  <si>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</si>
  <si>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</si>
  <si>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</si>
  <si>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</si>
  <si>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</si>
  <si>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</si>
  <si>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</si>
  <si>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</si>
  <si>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</si>
  <si>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</si>
  <si>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</si>
  <si>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</si>
  <si>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</si>
  <si>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</si>
  <si>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t>CORRESPONDIENTE JUNIO  REAL 2026</t>
  </si>
  <si>
    <r>
      <rPr>
        <b/>
        <sz val="14"/>
        <color indexed="8"/>
        <rFont val="Times New Roman"/>
        <family val="1"/>
      </rPr>
      <t>SALVEDAD</t>
    </r>
    <r>
      <rPr>
        <sz val="14"/>
        <color indexed="8"/>
        <rFont val="Times New Roman"/>
        <family val="1"/>
      </rPr>
      <t>: El Estado de Resultado, contiene partidas sujetas a modificaciones fueron elaborados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</si>
</sst>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" fontId="0" fillId="0" borderId="0" xfId="0" applyNumberFormat="1" applyFont="1"/>
    <xf numFmtId="0" fontId="3" fillId="0" borderId="0" xfId="0" applyFont="1"/>
    <xf numFmtId="0" fontId="12" fillId="0" borderId="0" xfId="0" applyFont="1"/>
    <xf numFmtId="4" fontId="12" fillId="0" borderId="0" xfId="0" applyNumberFormat="1" applyFont="1"/>
    <xf numFmtId="4" fontId="13" fillId="0" borderId="0" xfId="0" applyNumberFormat="1" applyFont="1" applyFill="1" applyBorder="1"/>
    <xf numFmtId="4" fontId="13" fillId="0" borderId="0" xfId="0" applyNumberFormat="1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4" fontId="13" fillId="0" borderId="0" xfId="0" applyNumberFormat="1" applyFont="1"/>
    <xf numFmtId="4" fontId="14" fillId="0" borderId="1" xfId="0" applyNumberFormat="1" applyFont="1" applyBorder="1"/>
    <xf numFmtId="4" fontId="13" fillId="0" borderId="0" xfId="0" applyNumberFormat="1" applyFont="1" applyFill="1"/>
    <xf numFmtId="4" fontId="14" fillId="0" borderId="0" xfId="0" applyNumberFormat="1" applyFont="1" applyBorder="1"/>
    <xf numFmtId="4" fontId="14" fillId="0" borderId="0" xfId="0" applyNumberFormat="1" applyFont="1"/>
    <xf numFmtId="0" fontId="13" fillId="0" borderId="2" xfId="0" applyFont="1" applyBorder="1"/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1152525</xdr:colOff>
      <xdr:row>3</xdr:row>
      <xdr:rowOff>142875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52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vicentef/Desktop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  <sheetName val="JUNIO REAL 2026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3">
          <cell r="D23" t="e">
            <v>#VALUE!</v>
          </cell>
        </row>
        <row r="24">
          <cell r="D24" t="e">
            <v>#VALUE!</v>
          </cell>
        </row>
      </sheetData>
      <sheetData sheetId="40"/>
      <sheetData sheetId="41">
        <row r="23">
          <cell r="D23" t="e">
            <v>#VALUE!</v>
          </cell>
        </row>
        <row r="24">
          <cell r="D24" t="e">
            <v>#VALUE!</v>
          </cell>
        </row>
        <row r="40">
          <cell r="D40">
            <v>0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</sheetData>
      <sheetData sheetId="42"/>
      <sheetData sheetId="43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0">
          <cell r="D40">
            <v>0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-2870636.57</v>
          </cell>
        </row>
      </sheetData>
      <sheetData sheetId="44"/>
      <sheetData sheetId="45"/>
      <sheetData sheetId="46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4" t="s">
        <v>58</v>
      </c>
      <c r="C1" s="44"/>
      <c r="D1" s="44"/>
      <c r="E1" s="44"/>
      <c r="F1" s="44"/>
      <c r="G1" s="3"/>
    </row>
    <row r="2" spans="2:7" s="2" customFormat="1" x14ac:dyDescent="0.25">
      <c r="B2" s="44" t="s">
        <v>0</v>
      </c>
      <c r="C2" s="44"/>
      <c r="D2" s="44"/>
      <c r="E2" s="44"/>
      <c r="F2" s="44"/>
      <c r="G2" s="3"/>
    </row>
    <row r="3" spans="2:7" s="2" customFormat="1" x14ac:dyDescent="0.25">
      <c r="B3" s="45" t="s">
        <v>73</v>
      </c>
      <c r="C3" s="45"/>
      <c r="D3" s="45"/>
      <c r="E3" s="45"/>
      <c r="F3" s="45"/>
      <c r="G3" s="4"/>
    </row>
    <row r="4" spans="2:7" s="2" customFormat="1" x14ac:dyDescent="0.25">
      <c r="B4" s="45" t="s">
        <v>103</v>
      </c>
      <c r="C4" s="45"/>
      <c r="D4" s="45"/>
      <c r="E4" s="45"/>
      <c r="F4" s="45"/>
      <c r="G4" s="4"/>
    </row>
    <row r="5" spans="2:7" s="2" customFormat="1" x14ac:dyDescent="0.25">
      <c r="B5" s="44" t="s">
        <v>2</v>
      </c>
      <c r="C5" s="44"/>
      <c r="D5" s="44"/>
      <c r="E5" s="44"/>
      <c r="F5" s="44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74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75</v>
      </c>
    </row>
    <row r="10" spans="2:7" s="8" customFormat="1" ht="15" x14ac:dyDescent="0.25">
      <c r="B10" s="6" t="s">
        <v>76</v>
      </c>
      <c r="F10" s="10">
        <v>1862027242.2670534</v>
      </c>
    </row>
    <row r="11" spans="2:7" s="8" customFormat="1" ht="15" x14ac:dyDescent="0.25">
      <c r="B11" s="6" t="s">
        <v>61</v>
      </c>
      <c r="F11" s="10">
        <v>8142290735.2580976</v>
      </c>
    </row>
    <row r="12" spans="2:7" s="8" customFormat="1" ht="15" x14ac:dyDescent="0.25">
      <c r="B12" s="6" t="s">
        <v>62</v>
      </c>
      <c r="F12" s="10">
        <v>413987786.00859553</v>
      </c>
    </row>
    <row r="13" spans="2:7" s="8" customFormat="1" ht="15" x14ac:dyDescent="0.25">
      <c r="B13" s="6" t="s">
        <v>60</v>
      </c>
      <c r="F13" s="10">
        <v>28648609.874705002</v>
      </c>
    </row>
    <row r="14" spans="2:7" s="8" customFormat="1" ht="15" x14ac:dyDescent="0.25">
      <c r="B14" s="6" t="s">
        <v>63</v>
      </c>
      <c r="F14" s="11">
        <v>14666818.975222662</v>
      </c>
    </row>
    <row r="15" spans="2:7" s="8" customFormat="1" ht="15" x14ac:dyDescent="0.25">
      <c r="B15" s="7" t="s">
        <v>77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59</v>
      </c>
      <c r="F17" s="6"/>
    </row>
    <row r="18" spans="2:7" s="8" customFormat="1" ht="15" x14ac:dyDescent="0.25">
      <c r="B18" s="6" t="s">
        <v>78</v>
      </c>
      <c r="F18" s="10">
        <v>4481545493.9040403</v>
      </c>
    </row>
    <row r="19" spans="2:7" s="8" customFormat="1" ht="15" x14ac:dyDescent="0.25">
      <c r="B19" s="6" t="s">
        <v>79</v>
      </c>
      <c r="F19" s="10">
        <v>1585233883.5008817</v>
      </c>
    </row>
    <row r="20" spans="2:7" s="8" customFormat="1" ht="15" x14ac:dyDescent="0.25">
      <c r="B20" s="6" t="s">
        <v>80</v>
      </c>
      <c r="F20" s="10">
        <v>431485178.65915298</v>
      </c>
    </row>
    <row r="21" spans="2:7" s="8" customFormat="1" ht="15" x14ac:dyDescent="0.25">
      <c r="B21" s="6" t="s">
        <v>81</v>
      </c>
      <c r="F21" s="10">
        <v>3923801552.987143</v>
      </c>
    </row>
    <row r="22" spans="2:7" s="8" customFormat="1" ht="15" x14ac:dyDescent="0.25">
      <c r="B22" s="6" t="s">
        <v>64</v>
      </c>
      <c r="F22" s="11">
        <v>15284335.809099998</v>
      </c>
    </row>
    <row r="23" spans="2:7" s="8" customFormat="1" ht="15" x14ac:dyDescent="0.25">
      <c r="B23" s="7" t="s">
        <v>82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83</v>
      </c>
      <c r="C25" s="14"/>
      <c r="D25" s="14"/>
      <c r="E25" s="14"/>
      <c r="F25" s="15">
        <v>20898971637.243988</v>
      </c>
      <c r="G25" s="24"/>
    </row>
    <row r="26" spans="2:7" s="8" customFormat="1" thickTop="1" x14ac:dyDescent="0.25">
      <c r="F26" s="6"/>
    </row>
    <row r="27" spans="2:7" s="8" customFormat="1" ht="15" x14ac:dyDescent="0.25">
      <c r="B27" s="7" t="s">
        <v>84</v>
      </c>
      <c r="C27" s="6"/>
      <c r="D27" s="6"/>
      <c r="E27" s="6"/>
      <c r="F27" s="6"/>
      <c r="G27" s="6"/>
    </row>
    <row r="28" spans="2:7" s="8" customFormat="1" ht="15" x14ac:dyDescent="0.25">
      <c r="B28" s="7" t="s">
        <v>85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86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87</v>
      </c>
      <c r="C30" s="6"/>
      <c r="D30" s="6"/>
      <c r="E30" s="6"/>
      <c r="F30" s="6"/>
      <c r="G30" s="6"/>
    </row>
    <row r="31" spans="2:7" s="8" customFormat="1" ht="15" x14ac:dyDescent="0.25">
      <c r="B31" s="6" t="s">
        <v>88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66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89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90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91</v>
      </c>
      <c r="C37" s="6"/>
      <c r="D37" s="6"/>
      <c r="E37" s="6"/>
      <c r="F37" s="6"/>
      <c r="G37" s="6"/>
    </row>
    <row r="38" spans="2:7" s="8" customFormat="1" ht="15" x14ac:dyDescent="0.25">
      <c r="B38" s="6" t="s">
        <v>65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92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93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94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67</v>
      </c>
      <c r="E44" s="10"/>
      <c r="F44" s="18"/>
      <c r="G44" s="10"/>
    </row>
    <row r="45" spans="2:7" s="6" customFormat="1" ht="15" x14ac:dyDescent="0.25">
      <c r="B45" s="6" t="s">
        <v>68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69</v>
      </c>
      <c r="E46" s="10"/>
      <c r="F46" s="18">
        <v>0</v>
      </c>
      <c r="G46" s="10"/>
    </row>
    <row r="47" spans="2:7" s="6" customFormat="1" thickBot="1" x14ac:dyDescent="0.3">
      <c r="B47" s="6" t="s">
        <v>70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71</v>
      </c>
      <c r="E49" s="10"/>
      <c r="F49" s="18"/>
      <c r="G49" s="10"/>
    </row>
    <row r="50" spans="2:7" s="6" customFormat="1" ht="15" x14ac:dyDescent="0.25">
      <c r="B50" s="6" t="s">
        <v>68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69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72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6"/>
      <c r="G58" s="46"/>
    </row>
    <row r="59" spans="2:7" s="6" customFormat="1" ht="18" customHeight="1" x14ac:dyDescent="0.25">
      <c r="B59" s="22" t="s">
        <v>95</v>
      </c>
      <c r="F59" s="47" t="s">
        <v>96</v>
      </c>
      <c r="G59" s="47"/>
    </row>
    <row r="60" spans="2:7" s="6" customFormat="1" ht="15" x14ac:dyDescent="0.25">
      <c r="B60" s="1" t="s">
        <v>97</v>
      </c>
      <c r="F60" s="43" t="s">
        <v>98</v>
      </c>
      <c r="G60" s="43"/>
    </row>
    <row r="61" spans="2:7" s="6" customFormat="1" ht="15" x14ac:dyDescent="0.25">
      <c r="C61" s="46"/>
      <c r="D61" s="46"/>
      <c r="E61" s="46"/>
    </row>
    <row r="62" spans="2:7" s="6" customFormat="1" ht="15" x14ac:dyDescent="0.25">
      <c r="C62" s="48" t="s">
        <v>99</v>
      </c>
      <c r="D62" s="48"/>
      <c r="E62" s="48"/>
    </row>
    <row r="63" spans="2:7" s="6" customFormat="1" ht="15" x14ac:dyDescent="0.25">
      <c r="C63" s="43" t="s">
        <v>57</v>
      </c>
      <c r="D63" s="43"/>
      <c r="E63" s="43"/>
    </row>
    <row r="64" spans="2:7" s="6" customFormat="1" ht="15" x14ac:dyDescent="0.25"/>
    <row r="65" spans="2:2" s="6" customFormat="1" ht="15" x14ac:dyDescent="0.25">
      <c r="B65" s="6" t="s">
        <v>100</v>
      </c>
    </row>
    <row r="66" spans="2:2" s="6" customFormat="1" ht="15" x14ac:dyDescent="0.25">
      <c r="B66" s="6" t="s">
        <v>101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zoomScaleNormal="100" workbookViewId="0">
      <selection activeCell="D12" sqref="D12"/>
    </sheetView>
  </sheetViews>
  <sheetFormatPr baseColWidth="10" defaultRowHeight="18.75" x14ac:dyDescent="0.3"/>
  <cols>
    <col min="1" max="1" width="30.28515625" style="30" customWidth="1"/>
    <col min="2" max="2" width="31.28515625" style="30" bestFit="1" customWidth="1"/>
    <col min="3" max="3" width="7.42578125" style="30" hidden="1" customWidth="1"/>
    <col min="4" max="4" width="20.42578125" style="30" bestFit="1" customWidth="1"/>
    <col min="5" max="5" width="22.42578125" style="30" bestFit="1" customWidth="1"/>
    <col min="6" max="6" width="11.42578125" style="23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3">
      <c r="A1" s="50" t="s">
        <v>0</v>
      </c>
      <c r="B1" s="50"/>
      <c r="C1" s="50"/>
      <c r="D1" s="50"/>
      <c r="E1" s="50"/>
    </row>
    <row r="2" spans="1:6" x14ac:dyDescent="0.3">
      <c r="A2" s="50" t="s">
        <v>1</v>
      </c>
      <c r="B2" s="50"/>
      <c r="C2" s="50"/>
      <c r="D2" s="50"/>
      <c r="E2" s="50"/>
    </row>
    <row r="3" spans="1:6" x14ac:dyDescent="0.3">
      <c r="A3" s="50" t="s">
        <v>110</v>
      </c>
      <c r="B3" s="50"/>
      <c r="C3" s="50"/>
      <c r="D3" s="50"/>
      <c r="E3" s="50"/>
    </row>
    <row r="4" spans="1:6" x14ac:dyDescent="0.3">
      <c r="A4" s="49" t="s">
        <v>2</v>
      </c>
      <c r="B4" s="49"/>
      <c r="C4" s="49"/>
      <c r="D4" s="49"/>
      <c r="E4" s="49"/>
    </row>
    <row r="5" spans="1:6" ht="38.25" customHeight="1" x14ac:dyDescent="0.3">
      <c r="A5" s="31" t="s">
        <v>3</v>
      </c>
      <c r="B5" s="31"/>
      <c r="C5" s="32" t="s">
        <v>104</v>
      </c>
      <c r="D5" s="33" t="s">
        <v>4</v>
      </c>
    </row>
    <row r="6" spans="1:6" s="25" customFormat="1" ht="14.25" customHeight="1" x14ac:dyDescent="0.3">
      <c r="A6" s="30" t="s">
        <v>5</v>
      </c>
      <c r="B6" s="30"/>
      <c r="C6" s="34">
        <f>+('[1] JULIO 2021 PROYECTADO'!D6-'[1]JUNIO 2021'!D6)/'[1]JUNIO 2021'!D6*100</f>
        <v>16.125032062211702</v>
      </c>
      <c r="D6" s="28">
        <v>722977361.19000006</v>
      </c>
      <c r="E6" s="30"/>
      <c r="F6" s="2"/>
    </row>
    <row r="7" spans="1:6" s="25" customFormat="1" x14ac:dyDescent="0.3">
      <c r="A7" s="30" t="s">
        <v>6</v>
      </c>
      <c r="B7" s="30"/>
      <c r="C7" s="34">
        <f>+('[1] JULIO 2021 PROYECTADO'!D7-'[1]JUNIO 2021'!D7)/'[1]JUNIO 2021'!D7*100</f>
        <v>16.220145377235646</v>
      </c>
      <c r="D7" s="28">
        <v>389229050.69999999</v>
      </c>
      <c r="E7" s="30"/>
      <c r="F7" s="2"/>
    </row>
    <row r="8" spans="1:6" s="25" customFormat="1" x14ac:dyDescent="0.3">
      <c r="A8" s="30" t="s">
        <v>7</v>
      </c>
      <c r="B8" s="30"/>
      <c r="C8" s="34">
        <f>+('[1] JULIO 2021 PROYECTADO'!D8-'[1]JUNIO 2021'!D8)/'[1]JUNIO 2021'!D8*100</f>
        <v>17.265890757574244</v>
      </c>
      <c r="D8" s="28">
        <v>442048922.45999998</v>
      </c>
      <c r="E8" s="34"/>
      <c r="F8" s="2"/>
    </row>
    <row r="9" spans="1:6" s="25" customFormat="1" ht="19.5" thickBot="1" x14ac:dyDescent="0.35">
      <c r="A9" s="30"/>
      <c r="B9" s="30"/>
      <c r="C9" s="34"/>
      <c r="D9" s="29"/>
      <c r="E9" s="35">
        <f>+D6+D7+D8</f>
        <v>1554255334.3500001</v>
      </c>
      <c r="F9" s="2"/>
    </row>
    <row r="10" spans="1:6" s="25" customFormat="1" ht="19.5" thickTop="1" x14ac:dyDescent="0.3">
      <c r="A10" s="31" t="s">
        <v>8</v>
      </c>
      <c r="B10" s="31"/>
      <c r="C10" s="34"/>
      <c r="D10" s="29"/>
      <c r="E10" s="30"/>
      <c r="F10" s="2"/>
    </row>
    <row r="11" spans="1:6" s="25" customFormat="1" x14ac:dyDescent="0.3">
      <c r="A11" s="30"/>
      <c r="B11" s="30"/>
      <c r="C11" s="34"/>
      <c r="D11" s="29"/>
      <c r="E11" s="34"/>
      <c r="F11" s="2"/>
    </row>
    <row r="12" spans="1:6" s="25" customFormat="1" x14ac:dyDescent="0.3">
      <c r="A12" s="31" t="s">
        <v>9</v>
      </c>
      <c r="B12" s="31"/>
      <c r="C12" s="34"/>
      <c r="D12" s="29"/>
      <c r="E12" s="30"/>
      <c r="F12" s="2"/>
    </row>
    <row r="13" spans="1:6" s="25" customFormat="1" x14ac:dyDescent="0.3">
      <c r="A13" s="30" t="s">
        <v>5</v>
      </c>
      <c r="B13" s="30"/>
      <c r="C13" s="34">
        <f>+('[1] JULIO 2021 PROYECTADO'!D13-'[1]JUNIO 2021'!D13)/'[1]JUNIO 2021'!D13*100</f>
        <v>17.167988703823326</v>
      </c>
      <c r="D13" s="28">
        <v>264992923.43000001</v>
      </c>
      <c r="E13" s="30"/>
      <c r="F13" s="2"/>
    </row>
    <row r="14" spans="1:6" s="25" customFormat="1" x14ac:dyDescent="0.3">
      <c r="A14" s="30" t="s">
        <v>6</v>
      </c>
      <c r="B14" s="30"/>
      <c r="C14" s="34">
        <f>+('[1] JULIO 2021 PROYECTADO'!D14-'[1]JUNIO 2021'!D14)/'[1]JUNIO 2021'!D14*100</f>
        <v>16.866111337516163</v>
      </c>
      <c r="D14" s="28">
        <v>121594400.913</v>
      </c>
      <c r="E14" s="30"/>
      <c r="F14" s="2"/>
    </row>
    <row r="15" spans="1:6" s="25" customFormat="1" x14ac:dyDescent="0.3">
      <c r="A15" s="30" t="s">
        <v>7</v>
      </c>
      <c r="B15" s="30"/>
      <c r="C15" s="34">
        <f>+('[1] JULIO 2021 PROYECTADO'!D15-'[1]JUNIO 2021'!D15)/'[1]JUNIO 2021'!D15*100</f>
        <v>16.406730008760402</v>
      </c>
      <c r="D15" s="28">
        <v>17372665.800000001</v>
      </c>
      <c r="E15" s="34"/>
      <c r="F15" s="2"/>
    </row>
    <row r="16" spans="1:6" s="25" customFormat="1" x14ac:dyDescent="0.3">
      <c r="A16" s="30"/>
      <c r="B16" s="30"/>
      <c r="C16" s="36"/>
      <c r="D16" s="28"/>
      <c r="E16" s="34"/>
      <c r="F16" s="2"/>
    </row>
    <row r="17" spans="1:6" s="25" customFormat="1" ht="19.5" thickBot="1" x14ac:dyDescent="0.35">
      <c r="A17" s="31" t="s">
        <v>10</v>
      </c>
      <c r="B17" s="31"/>
      <c r="C17" s="34"/>
      <c r="D17" s="29"/>
      <c r="E17" s="35">
        <f>+D13+D14+D15</f>
        <v>403959990.14300001</v>
      </c>
      <c r="F17" s="2"/>
    </row>
    <row r="18" spans="1:6" s="25" customFormat="1" ht="12.75" customHeight="1" thickTop="1" x14ac:dyDescent="0.3">
      <c r="A18" s="31"/>
      <c r="B18" s="31"/>
      <c r="C18" s="34"/>
      <c r="D18" s="29"/>
      <c r="E18" s="37"/>
      <c r="F18" s="2"/>
    </row>
    <row r="19" spans="1:6" s="25" customFormat="1" ht="16.5" customHeight="1" x14ac:dyDescent="0.3">
      <c r="A19" s="31" t="s">
        <v>11</v>
      </c>
      <c r="B19" s="30"/>
      <c r="C19" s="34"/>
      <c r="D19" s="29"/>
      <c r="E19" s="34"/>
      <c r="F19" s="2"/>
    </row>
    <row r="20" spans="1:6" s="25" customFormat="1" x14ac:dyDescent="0.3">
      <c r="A20" s="30" t="s">
        <v>12</v>
      </c>
      <c r="B20" s="30"/>
      <c r="C20" s="34">
        <v>0</v>
      </c>
      <c r="D20" s="29">
        <v>0</v>
      </c>
      <c r="E20" s="29"/>
      <c r="F20" s="2"/>
    </row>
    <row r="21" spans="1:6" s="25" customFormat="1" x14ac:dyDescent="0.3">
      <c r="A21" s="30" t="s">
        <v>13</v>
      </c>
      <c r="B21" s="30"/>
      <c r="C21" s="34">
        <f>+('[1] JULIO 2021 PROYECTADO'!D21-'[1]JUNIO 2021'!D21)/'[1]JUNIO 2021'!D21*100</f>
        <v>9.2264639926798253</v>
      </c>
      <c r="D21" s="28">
        <v>236826.38</v>
      </c>
      <c r="E21" s="34"/>
      <c r="F21" s="2"/>
    </row>
    <row r="22" spans="1:6" s="25" customFormat="1" x14ac:dyDescent="0.3">
      <c r="A22" s="30" t="s">
        <v>14</v>
      </c>
      <c r="B22" s="30"/>
      <c r="C22" s="34">
        <f>+('[1] JULIO 2021 PROYECTADO'!D22-'[1]JUNIO 2021'!D22)/'[1]JUNIO 2021'!D22*100</f>
        <v>22.721273039721314</v>
      </c>
      <c r="D22" s="28">
        <v>39520174.75</v>
      </c>
      <c r="E22" s="34"/>
      <c r="F22" s="2"/>
    </row>
    <row r="23" spans="1:6" s="25" customFormat="1" x14ac:dyDescent="0.3">
      <c r="A23" s="30" t="s">
        <v>15</v>
      </c>
      <c r="B23" s="30"/>
      <c r="C23" s="34" t="e">
        <f>+('[1]MAYO 2021'!D23-'[1]ABRIL 2021'!D23)/'[1]ABRIL 2021'!D23*100</f>
        <v>#VALUE!</v>
      </c>
      <c r="D23" s="29">
        <v>0</v>
      </c>
      <c r="E23" s="34"/>
      <c r="F23" s="2"/>
    </row>
    <row r="24" spans="1:6" s="25" customFormat="1" ht="18.75" hidden="1" customHeight="1" x14ac:dyDescent="0.3">
      <c r="A24" s="30" t="s">
        <v>16</v>
      </c>
      <c r="B24" s="30"/>
      <c r="C24" s="34" t="e">
        <f>+('[1]MAYO 2021'!D24-'[1]ABRIL 2021'!D24)/'[1]ABRIL 2021'!D24*100</f>
        <v>#VALUE!</v>
      </c>
      <c r="D24" s="29" t="e">
        <f>('[1]ABRIL 2021'!D24*C24%)+'[1]MAYO 2021'!D24</f>
        <v>#VALUE!</v>
      </c>
      <c r="E24" s="34"/>
      <c r="F24" s="2"/>
    </row>
    <row r="25" spans="1:6" s="25" customFormat="1" ht="18.75" hidden="1" customHeight="1" x14ac:dyDescent="0.3">
      <c r="A25" s="30"/>
      <c r="B25" s="30"/>
      <c r="C25" s="34"/>
      <c r="D25" s="29"/>
      <c r="E25" s="34"/>
      <c r="F25" s="2"/>
    </row>
    <row r="26" spans="1:6" s="25" customFormat="1" ht="19.5" thickBot="1" x14ac:dyDescent="0.35">
      <c r="A26" s="31" t="s">
        <v>17</v>
      </c>
      <c r="B26" s="30"/>
      <c r="C26" s="34"/>
      <c r="D26" s="29"/>
      <c r="E26" s="35">
        <f>+D20+D21+D22</f>
        <v>39757001.130000003</v>
      </c>
      <c r="F26" s="2"/>
    </row>
    <row r="27" spans="1:6" s="25" customFormat="1" ht="19.5" thickTop="1" x14ac:dyDescent="0.3">
      <c r="A27" s="30"/>
      <c r="B27" s="30"/>
      <c r="C27" s="34"/>
      <c r="D27" s="29"/>
      <c r="E27" s="34"/>
      <c r="F27" s="2"/>
    </row>
    <row r="28" spans="1:6" s="25" customFormat="1" ht="20.25" customHeight="1" thickBot="1" x14ac:dyDescent="0.35">
      <c r="A28" s="31" t="s">
        <v>18</v>
      </c>
      <c r="B28" s="31"/>
      <c r="C28" s="34"/>
      <c r="D28" s="29"/>
      <c r="E28" s="35">
        <f>+E9+E17+E26</f>
        <v>1997972325.6230001</v>
      </c>
      <c r="F28" s="2"/>
    </row>
    <row r="29" spans="1:6" s="25" customFormat="1" ht="19.5" thickTop="1" x14ac:dyDescent="0.3">
      <c r="A29" s="30"/>
      <c r="B29" s="30"/>
      <c r="C29" s="34"/>
      <c r="D29" s="29"/>
      <c r="E29" s="34"/>
      <c r="F29" s="2"/>
    </row>
    <row r="30" spans="1:6" s="25" customFormat="1" x14ac:dyDescent="0.3">
      <c r="A30" s="31" t="s">
        <v>19</v>
      </c>
      <c r="B30" s="30"/>
      <c r="C30" s="34"/>
      <c r="D30" s="29"/>
      <c r="E30" s="34"/>
      <c r="F30" s="2"/>
    </row>
    <row r="31" spans="1:6" s="25" customFormat="1" x14ac:dyDescent="0.3">
      <c r="A31" s="30" t="s">
        <v>20</v>
      </c>
      <c r="B31" s="30"/>
      <c r="C31" s="34">
        <f>+('[1] JULIO 2021 PROYECTADO'!D31-'[1]JUNIO 2021'!D31)/'[1]JUNIO 2021'!D31*100</f>
        <v>20.180653383723076</v>
      </c>
      <c r="D31" s="29">
        <v>-172011312.99000001</v>
      </c>
      <c r="E31" s="34"/>
      <c r="F31" s="2"/>
    </row>
    <row r="32" spans="1:6" s="25" customFormat="1" x14ac:dyDescent="0.3">
      <c r="A32" s="30" t="s">
        <v>21</v>
      </c>
      <c r="B32" s="30"/>
      <c r="C32" s="34">
        <f>+('[1] JULIO 2021 PROYECTADO'!D32-'[1]JUNIO 2021'!D32)/'[1]JUNIO 2021'!D32*100</f>
        <v>17.177374892578289</v>
      </c>
      <c r="D32" s="29">
        <v>-237426527.69999999</v>
      </c>
      <c r="E32" s="34"/>
      <c r="F32" s="2"/>
    </row>
    <row r="33" spans="1:6" s="25" customFormat="1" x14ac:dyDescent="0.3">
      <c r="A33" s="30" t="s">
        <v>22</v>
      </c>
      <c r="B33" s="30"/>
      <c r="C33" s="34">
        <f>+('[1] JULIO 2021 PROYECTADO'!D33-'[1]JUNIO 2021'!D33)/'[1]JUNIO 2021'!D33*100</f>
        <v>16.742648254865053</v>
      </c>
      <c r="D33" s="29">
        <v>-78571436.480000004</v>
      </c>
      <c r="E33" s="34"/>
      <c r="F33" s="2"/>
    </row>
    <row r="34" spans="1:6" s="25" customFormat="1" x14ac:dyDescent="0.3">
      <c r="A34" s="30"/>
      <c r="B34" s="30"/>
      <c r="C34" s="34"/>
      <c r="D34" s="29"/>
      <c r="E34" s="34"/>
      <c r="F34" s="2"/>
    </row>
    <row r="35" spans="1:6" s="25" customFormat="1" ht="19.5" thickBot="1" x14ac:dyDescent="0.35">
      <c r="A35" s="31" t="s">
        <v>23</v>
      </c>
      <c r="B35" s="30"/>
      <c r="C35" s="34"/>
      <c r="D35" s="29"/>
      <c r="E35" s="35">
        <f>D31+D32+D33</f>
        <v>-488009277.17000002</v>
      </c>
      <c r="F35" s="2"/>
    </row>
    <row r="36" spans="1:6" s="25" customFormat="1" ht="19.5" thickTop="1" x14ac:dyDescent="0.3">
      <c r="A36" s="31"/>
      <c r="B36" s="30"/>
      <c r="C36" s="34"/>
      <c r="D36" s="29"/>
      <c r="E36" s="37"/>
      <c r="F36" s="2"/>
    </row>
    <row r="37" spans="1:6" s="25" customFormat="1" x14ac:dyDescent="0.3">
      <c r="A37" s="31" t="s">
        <v>24</v>
      </c>
      <c r="B37" s="30"/>
      <c r="C37" s="34"/>
      <c r="D37" s="29"/>
      <c r="E37" s="34"/>
      <c r="F37" s="2"/>
    </row>
    <row r="38" spans="1:6" s="25" customFormat="1" x14ac:dyDescent="0.3">
      <c r="A38" s="30" t="s">
        <v>25</v>
      </c>
      <c r="B38" s="30"/>
      <c r="C38" s="34">
        <f>+('[1] JULIO 2021 PROYECTADO'!D38-'[1]JUNIO 2021'!D38)/'[1]JUNIO 2021'!D38*100</f>
        <v>14.465232948835304</v>
      </c>
      <c r="D38" s="29">
        <v>-7670736.0499999998</v>
      </c>
      <c r="E38" s="34"/>
      <c r="F38" s="2"/>
    </row>
    <row r="39" spans="1:6" s="25" customFormat="1" x14ac:dyDescent="0.3">
      <c r="A39" s="30" t="s">
        <v>21</v>
      </c>
      <c r="B39" s="30"/>
      <c r="C39" s="34">
        <f>+('[1] JULIO 2021 PROYECTADO'!D39-'[1]JUNIO 2021'!D39)/'[1]JUNIO 2021'!D39*100</f>
        <v>16.119874562811827</v>
      </c>
      <c r="D39" s="29">
        <v>-43029959.159999996</v>
      </c>
      <c r="E39" s="34"/>
      <c r="F39" s="2"/>
    </row>
    <row r="40" spans="1:6" s="25" customFormat="1" x14ac:dyDescent="0.3">
      <c r="A40" s="30" t="s">
        <v>26</v>
      </c>
      <c r="B40" s="30"/>
      <c r="C40" s="34">
        <v>0</v>
      </c>
      <c r="D40" s="29">
        <f>('[1]MAYO 2021'!D40*C40%)+'[1]JUNIO 2021'!D40</f>
        <v>0</v>
      </c>
      <c r="E40" s="34"/>
      <c r="F40" s="2"/>
    </row>
    <row r="41" spans="1:6" s="25" customFormat="1" x14ac:dyDescent="0.3">
      <c r="A41" s="30"/>
      <c r="B41" s="30"/>
      <c r="C41" s="34"/>
      <c r="D41" s="29"/>
      <c r="E41" s="34"/>
      <c r="F41" s="2"/>
    </row>
    <row r="42" spans="1:6" s="25" customFormat="1" ht="19.5" thickBot="1" x14ac:dyDescent="0.35">
      <c r="A42" s="31" t="s">
        <v>27</v>
      </c>
      <c r="B42" s="30"/>
      <c r="C42" s="34"/>
      <c r="D42" s="29"/>
      <c r="E42" s="35">
        <f>+D37+D38+D39+D40</f>
        <v>-50700695.209999993</v>
      </c>
      <c r="F42" s="2"/>
    </row>
    <row r="43" spans="1:6" s="25" customFormat="1" ht="19.5" thickTop="1" x14ac:dyDescent="0.3">
      <c r="A43" s="30"/>
      <c r="B43" s="30"/>
      <c r="C43" s="34"/>
      <c r="D43" s="29"/>
      <c r="E43" s="34"/>
      <c r="F43" s="2"/>
    </row>
    <row r="44" spans="1:6" s="25" customFormat="1" x14ac:dyDescent="0.3">
      <c r="A44" s="31" t="s">
        <v>28</v>
      </c>
      <c r="B44" s="30"/>
      <c r="C44" s="34"/>
      <c r="D44" s="29"/>
      <c r="E44" s="34"/>
      <c r="F44" s="2"/>
    </row>
    <row r="45" spans="1:6" s="25" customFormat="1" x14ac:dyDescent="0.3">
      <c r="A45" s="30" t="s">
        <v>29</v>
      </c>
      <c r="B45" s="30"/>
      <c r="C45" s="34">
        <f>+('[1] JULIO 2021 PROYECTADO'!D45-'[1]JUNIO 2021'!D45)/'[1]JUNIO 2021'!D45*100</f>
        <v>17.265297405206852</v>
      </c>
      <c r="D45" s="29">
        <v>-406465092.45999998</v>
      </c>
      <c r="E45" s="34"/>
      <c r="F45" s="2"/>
    </row>
    <row r="46" spans="1:6" s="25" customFormat="1" x14ac:dyDescent="0.3">
      <c r="A46" s="30" t="s">
        <v>30</v>
      </c>
      <c r="B46" s="30"/>
      <c r="C46" s="34">
        <f>+('[1] JULIO 2021 PROYECTADO'!D46-'[1]JUNIO 2021'!D46)/'[1]JUNIO 2021'!D46*100</f>
        <v>17.099459835453573</v>
      </c>
      <c r="D46" s="29">
        <v>-155674446.58000001</v>
      </c>
      <c r="E46" s="34"/>
      <c r="F46" s="2"/>
    </row>
    <row r="47" spans="1:6" s="25" customFormat="1" x14ac:dyDescent="0.3">
      <c r="A47" s="30" t="s">
        <v>31</v>
      </c>
      <c r="B47" s="30"/>
      <c r="C47" s="34">
        <f>+('[1] JULIO 2021 PROYECTADO'!D47-'[1]JUNIO 2021'!D47)/'[1]JUNIO 2021'!D47*100</f>
        <v>15.307050891797246</v>
      </c>
      <c r="D47" s="29">
        <v>-101437084.91</v>
      </c>
      <c r="E47" s="34"/>
      <c r="F47" s="2"/>
    </row>
    <row r="48" spans="1:6" s="25" customFormat="1" x14ac:dyDescent="0.3">
      <c r="A48" s="30" t="s">
        <v>32</v>
      </c>
      <c r="B48" s="30"/>
      <c r="C48" s="34">
        <f>+('[1] JULIO 2021 PROYECTADO'!D48-'[1]JUNIO 2021'!D48)/'[1]JUNIO 2021'!D48*100</f>
        <v>21.217569451993231</v>
      </c>
      <c r="D48" s="29">
        <v>-206533536.11000001</v>
      </c>
      <c r="E48" s="34"/>
      <c r="F48" s="2"/>
    </row>
    <row r="49" spans="1:6" s="25" customFormat="1" x14ac:dyDescent="0.3">
      <c r="A49" s="30"/>
      <c r="B49" s="30"/>
      <c r="C49" s="34"/>
      <c r="D49" s="29"/>
      <c r="E49" s="34"/>
      <c r="F49" s="2"/>
    </row>
    <row r="50" spans="1:6" s="25" customFormat="1" x14ac:dyDescent="0.3">
      <c r="A50" s="31" t="s">
        <v>33</v>
      </c>
      <c r="B50" s="30"/>
      <c r="C50" s="34"/>
      <c r="D50" s="29"/>
      <c r="E50" s="37">
        <f>+D45+D46+D47+D48</f>
        <v>-870110160.05999994</v>
      </c>
      <c r="F50" s="2"/>
    </row>
    <row r="51" spans="1:6" s="25" customFormat="1" x14ac:dyDescent="0.3">
      <c r="A51" s="31"/>
      <c r="B51" s="30"/>
      <c r="C51" s="34"/>
      <c r="D51" s="29"/>
      <c r="E51" s="37"/>
      <c r="F51" s="2"/>
    </row>
    <row r="52" spans="1:6" s="25" customFormat="1" ht="19.5" thickBot="1" x14ac:dyDescent="0.35">
      <c r="A52" s="31" t="s">
        <v>34</v>
      </c>
      <c r="B52" s="31"/>
      <c r="C52" s="34"/>
      <c r="D52" s="29"/>
      <c r="E52" s="35">
        <f>+E35+E42+E50</f>
        <v>-1408820132.4400001</v>
      </c>
      <c r="F52" s="2"/>
    </row>
    <row r="53" spans="1:6" s="25" customFormat="1" ht="19.5" thickTop="1" x14ac:dyDescent="0.3">
      <c r="A53" s="30"/>
      <c r="B53" s="30"/>
      <c r="C53" s="34"/>
      <c r="D53" s="29"/>
      <c r="E53" s="34"/>
      <c r="F53" s="2"/>
    </row>
    <row r="54" spans="1:6" s="25" customFormat="1" x14ac:dyDescent="0.3">
      <c r="A54" s="31" t="s">
        <v>35</v>
      </c>
      <c r="B54" s="30"/>
      <c r="C54" s="34"/>
      <c r="D54" s="29"/>
      <c r="E54" s="34"/>
      <c r="F54" s="2"/>
    </row>
    <row r="55" spans="1:6" s="25" customFormat="1" x14ac:dyDescent="0.3">
      <c r="A55" s="30" t="s">
        <v>20</v>
      </c>
      <c r="B55" s="30"/>
      <c r="C55" s="34">
        <f>+('[1] JULIO 2021 PROYECTADO'!D56-'[1]JUNIO 2021'!D56)/'[1]JUNIO 2021'!D56*100</f>
        <v>37.989303404952899</v>
      </c>
      <c r="D55" s="29">
        <v>-570201.49</v>
      </c>
      <c r="E55" s="34"/>
      <c r="F55" s="2"/>
    </row>
    <row r="56" spans="1:6" s="25" customFormat="1" x14ac:dyDescent="0.3">
      <c r="A56" s="30" t="s">
        <v>21</v>
      </c>
      <c r="B56" s="30"/>
      <c r="C56" s="34">
        <f>+('[1] JULIO 2021 PROYECTADO'!D57-'[1]JUNIO 2021'!D57)/'[1]JUNIO 2021'!D57*100</f>
        <v>39.896070594413985</v>
      </c>
      <c r="D56" s="29">
        <v>-2335830.1</v>
      </c>
      <c r="E56" s="34"/>
      <c r="F56" s="2"/>
    </row>
    <row r="57" spans="1:6" s="25" customFormat="1" x14ac:dyDescent="0.3">
      <c r="A57" s="30" t="s">
        <v>22</v>
      </c>
      <c r="B57" s="30"/>
      <c r="C57" s="34">
        <f>+('[1] JULIO 2021 PROYECTADO'!D58-'[1]JUNIO 2021'!D58)/'[1]JUNIO 2021'!D58*100</f>
        <v>18.627164104924628</v>
      </c>
      <c r="D57" s="29">
        <v>-81013512.680000007</v>
      </c>
      <c r="E57" s="34"/>
      <c r="F57" s="2"/>
    </row>
    <row r="58" spans="1:6" s="25" customFormat="1" x14ac:dyDescent="0.3">
      <c r="A58" s="30"/>
      <c r="B58" s="30"/>
      <c r="C58" s="34"/>
      <c r="D58" s="29"/>
      <c r="E58" s="34"/>
      <c r="F58" s="2"/>
    </row>
    <row r="59" spans="1:6" s="25" customFormat="1" ht="19.5" thickBot="1" x14ac:dyDescent="0.35">
      <c r="A59" s="31" t="s">
        <v>36</v>
      </c>
      <c r="B59" s="30"/>
      <c r="C59" s="34"/>
      <c r="D59" s="29"/>
      <c r="E59" s="35">
        <f>+D54+D55+D56+D57</f>
        <v>-83919544.270000011</v>
      </c>
      <c r="F59" s="2"/>
    </row>
    <row r="60" spans="1:6" s="25" customFormat="1" ht="19.5" thickTop="1" x14ac:dyDescent="0.3">
      <c r="A60" s="31"/>
      <c r="B60" s="30"/>
      <c r="C60" s="34"/>
      <c r="D60" s="29"/>
      <c r="E60" s="37"/>
      <c r="F60" s="2"/>
    </row>
    <row r="61" spans="1:6" s="25" customFormat="1" x14ac:dyDescent="0.3">
      <c r="A61" s="31" t="s">
        <v>37</v>
      </c>
      <c r="B61" s="30"/>
      <c r="C61" s="34"/>
      <c r="D61" s="30"/>
      <c r="E61" s="34"/>
      <c r="F61" s="2"/>
    </row>
    <row r="62" spans="1:6" s="25" customFormat="1" x14ac:dyDescent="0.3">
      <c r="A62" s="30" t="s">
        <v>25</v>
      </c>
      <c r="B62" s="30"/>
      <c r="C62" s="34">
        <f>+('[1] JULIO 2021 PROYECTADO'!D63-'[1]JUNIO 2021'!D63)/'[1]JUNIO 2021'!D63*100</f>
        <v>18.289217220380348</v>
      </c>
      <c r="D62" s="29">
        <v>-43619651.979999997</v>
      </c>
      <c r="E62" s="34"/>
      <c r="F62" s="2"/>
    </row>
    <row r="63" spans="1:6" s="25" customFormat="1" x14ac:dyDescent="0.3">
      <c r="A63" s="30" t="s">
        <v>21</v>
      </c>
      <c r="B63" s="30"/>
      <c r="C63" s="34">
        <f>+('[1] JULIO 2021 PROYECTADO'!D64-'[1]JUNIO 2021'!D64)/'[1]JUNIO 2021'!D64*100</f>
        <v>25.094041812630717</v>
      </c>
      <c r="D63" s="29">
        <v>-9441181.9399999995</v>
      </c>
      <c r="E63" s="34"/>
      <c r="F63" s="2"/>
    </row>
    <row r="64" spans="1:6" s="25" customFormat="1" x14ac:dyDescent="0.3">
      <c r="A64" s="30" t="s">
        <v>26</v>
      </c>
      <c r="B64" s="30"/>
      <c r="C64" s="34">
        <v>0</v>
      </c>
      <c r="D64" s="29">
        <v>0</v>
      </c>
      <c r="E64" s="34"/>
      <c r="F64" s="2"/>
    </row>
    <row r="65" spans="1:6" s="25" customFormat="1" x14ac:dyDescent="0.3">
      <c r="A65" s="30"/>
      <c r="B65" s="30"/>
      <c r="C65" s="34"/>
      <c r="D65" s="29"/>
      <c r="E65" s="34"/>
      <c r="F65" s="2"/>
    </row>
    <row r="66" spans="1:6" s="25" customFormat="1" ht="19.5" thickBot="1" x14ac:dyDescent="0.35">
      <c r="A66" s="31" t="s">
        <v>38</v>
      </c>
      <c r="B66" s="30"/>
      <c r="C66" s="34"/>
      <c r="D66" s="29"/>
      <c r="E66" s="35">
        <f>+D62+D63+D64+D65</f>
        <v>-53060833.919999994</v>
      </c>
      <c r="F66" s="2"/>
    </row>
    <row r="67" spans="1:6" s="25" customFormat="1" ht="19.5" thickTop="1" x14ac:dyDescent="0.3">
      <c r="A67" s="30"/>
      <c r="B67" s="30"/>
      <c r="C67" s="34"/>
      <c r="D67" s="29"/>
      <c r="E67" s="34"/>
      <c r="F67" s="2"/>
    </row>
    <row r="68" spans="1:6" s="25" customFormat="1" x14ac:dyDescent="0.3">
      <c r="A68" s="31" t="s">
        <v>39</v>
      </c>
      <c r="B68" s="30"/>
      <c r="C68" s="34"/>
      <c r="D68" s="29"/>
      <c r="E68" s="34"/>
      <c r="F68" s="2"/>
    </row>
    <row r="69" spans="1:6" s="25" customFormat="1" x14ac:dyDescent="0.3">
      <c r="A69" s="30" t="s">
        <v>29</v>
      </c>
      <c r="B69" s="30"/>
      <c r="C69" s="34">
        <f>+('[1] JULIO 2021 PROYECTADO'!D70-'[1]JUNIO 2021'!D70)/'[1]JUNIO 2021'!D70*100</f>
        <v>10.183459856772398</v>
      </c>
      <c r="D69" s="29">
        <v>-52622943.149999999</v>
      </c>
      <c r="E69" s="34"/>
      <c r="F69" s="2"/>
    </row>
    <row r="70" spans="1:6" s="25" customFormat="1" x14ac:dyDescent="0.3">
      <c r="A70" s="30" t="s">
        <v>30</v>
      </c>
      <c r="B70" s="30"/>
      <c r="C70" s="34">
        <f>+('[1] JULIO 2021 PROYECTADO'!D71-'[1]JUNIO 2021'!D71)/'[1]JUNIO 2021'!D71*100</f>
        <v>18.422287818419946</v>
      </c>
      <c r="D70" s="29">
        <v>-73306763.659999996</v>
      </c>
      <c r="E70" s="34"/>
      <c r="F70" s="2"/>
    </row>
    <row r="71" spans="1:6" s="25" customFormat="1" x14ac:dyDescent="0.3">
      <c r="A71" s="30" t="s">
        <v>31</v>
      </c>
      <c r="B71" s="30"/>
      <c r="C71" s="34">
        <f>+('[1] JULIO 2021 PROYECTADO'!D72-'[1]JUNIO 2021'!D72)/'[1]JUNIO 2021'!D72*100</f>
        <v>16.696292591365463</v>
      </c>
      <c r="D71" s="29">
        <v>-47917559.880000003</v>
      </c>
      <c r="E71" s="34"/>
      <c r="F71" s="2"/>
    </row>
    <row r="72" spans="1:6" s="25" customFormat="1" x14ac:dyDescent="0.3">
      <c r="A72" s="30" t="s">
        <v>32</v>
      </c>
      <c r="B72" s="30"/>
      <c r="C72" s="34">
        <f>+('[1] JULIO 2021 PROYECTADO'!D73-'[1]JUNIO 2021'!D73)/'[1]JUNIO 2021'!D73*100</f>
        <v>16.615848128559456</v>
      </c>
      <c r="D72" s="29">
        <v>-54979547.310000002</v>
      </c>
      <c r="E72" s="34"/>
      <c r="F72" s="2"/>
    </row>
    <row r="73" spans="1:6" s="25" customFormat="1" x14ac:dyDescent="0.3">
      <c r="A73" s="30"/>
      <c r="B73" s="30"/>
      <c r="C73" s="34"/>
      <c r="D73" s="29"/>
      <c r="E73" s="34"/>
      <c r="F73" s="2"/>
    </row>
    <row r="74" spans="1:6" s="25" customFormat="1" x14ac:dyDescent="0.3">
      <c r="A74" s="31" t="s">
        <v>40</v>
      </c>
      <c r="B74" s="30"/>
      <c r="C74" s="34"/>
      <c r="D74" s="29"/>
      <c r="E74" s="37">
        <f>+D69+D70+D71+D72</f>
        <v>-228826814</v>
      </c>
      <c r="F74" s="2"/>
    </row>
    <row r="75" spans="1:6" s="25" customFormat="1" x14ac:dyDescent="0.3">
      <c r="A75" s="31"/>
      <c r="B75" s="30"/>
      <c r="C75" s="34"/>
      <c r="D75" s="29"/>
      <c r="E75" s="37"/>
      <c r="F75" s="2"/>
    </row>
    <row r="76" spans="1:6" s="25" customFormat="1" ht="19.5" thickBot="1" x14ac:dyDescent="0.35">
      <c r="A76" s="31" t="s">
        <v>41</v>
      </c>
      <c r="B76" s="31"/>
      <c r="C76" s="34"/>
      <c r="D76" s="29"/>
      <c r="E76" s="35">
        <f>+E59+E66+E74</f>
        <v>-365807192.19</v>
      </c>
      <c r="F76" s="2"/>
    </row>
    <row r="77" spans="1:6" s="25" customFormat="1" ht="19.5" thickTop="1" x14ac:dyDescent="0.3">
      <c r="A77" s="30"/>
      <c r="B77" s="30"/>
      <c r="C77" s="34"/>
      <c r="D77" s="29"/>
      <c r="E77" s="34"/>
      <c r="F77" s="2"/>
    </row>
    <row r="78" spans="1:6" s="25" customFormat="1" ht="19.5" thickBot="1" x14ac:dyDescent="0.35">
      <c r="A78" s="31" t="s">
        <v>42</v>
      </c>
      <c r="B78" s="31"/>
      <c r="C78" s="34"/>
      <c r="D78" s="29"/>
      <c r="E78" s="35">
        <f>+E52+E76</f>
        <v>-1774627324.6300001</v>
      </c>
      <c r="F78" s="2"/>
    </row>
    <row r="79" spans="1:6" s="25" customFormat="1" ht="19.5" thickTop="1" x14ac:dyDescent="0.3">
      <c r="A79" s="30"/>
      <c r="B79" s="30"/>
      <c r="C79" s="34"/>
      <c r="D79" s="29"/>
      <c r="E79" s="34"/>
      <c r="F79" s="2"/>
    </row>
    <row r="80" spans="1:6" s="25" customFormat="1" x14ac:dyDescent="0.3">
      <c r="A80" s="31" t="s">
        <v>43</v>
      </c>
      <c r="B80" s="30"/>
      <c r="C80" s="34"/>
      <c r="D80" s="29"/>
      <c r="E80" s="34"/>
      <c r="F80" s="2"/>
    </row>
    <row r="81" spans="1:6" s="25" customFormat="1" x14ac:dyDescent="0.3">
      <c r="A81" s="30" t="s">
        <v>44</v>
      </c>
      <c r="B81" s="30"/>
      <c r="C81" s="34">
        <f>+('[1] JULIO 2021 PROYECTADO'!D82-'[1]JUNIO 2021'!D82)/'[1]JUNIO 2021'!D82*100</f>
        <v>16.859851225960266</v>
      </c>
      <c r="D81" s="29">
        <v>-163842087.75</v>
      </c>
      <c r="E81" s="34"/>
      <c r="F81" s="2"/>
    </row>
    <row r="82" spans="1:6" s="25" customFormat="1" x14ac:dyDescent="0.3">
      <c r="A82" s="30" t="s">
        <v>45</v>
      </c>
      <c r="B82" s="30"/>
      <c r="C82" s="34">
        <f>+('[1] JULIO 2021 PROYECTADO'!D83-'[1]JUNIO 2021'!D83)/'[1]JUNIO 2021'!D83*100</f>
        <v>16.689674152624779</v>
      </c>
      <c r="D82" s="29">
        <v>-39809662.869999997</v>
      </c>
      <c r="E82" s="34"/>
      <c r="F82" s="2"/>
    </row>
    <row r="83" spans="1:6" s="25" customFormat="1" x14ac:dyDescent="0.3">
      <c r="A83" s="30" t="s">
        <v>46</v>
      </c>
      <c r="B83" s="30"/>
      <c r="C83" s="34">
        <f>+('[1] JULIO 2021 PROYECTADO'!D84-'[1]JUNIO 2021'!D84)/'[1]JUNIO 2021'!D84*100</f>
        <v>16.692721206910836</v>
      </c>
      <c r="D83" s="29">
        <v>-33498701.59</v>
      </c>
      <c r="E83" s="34"/>
      <c r="F83" s="2"/>
    </row>
    <row r="84" spans="1:6" s="25" customFormat="1" x14ac:dyDescent="0.3">
      <c r="A84" s="30" t="s">
        <v>47</v>
      </c>
      <c r="B84" s="30"/>
      <c r="C84" s="34">
        <v>0</v>
      </c>
      <c r="D84" s="29">
        <f>('[1]MAYO 2021'!D85*C84%)+'[1]JUNIO 2021'!D85</f>
        <v>0</v>
      </c>
      <c r="E84" s="34"/>
      <c r="F84" s="2"/>
    </row>
    <row r="85" spans="1:6" s="25" customFormat="1" ht="19.5" thickBot="1" x14ac:dyDescent="0.35">
      <c r="A85" s="31" t="s">
        <v>48</v>
      </c>
      <c r="B85" s="30"/>
      <c r="C85" s="34"/>
      <c r="D85" s="29"/>
      <c r="E85" s="35">
        <f>+D84+D81+D82+D83</f>
        <v>-237150452.21000001</v>
      </c>
      <c r="F85" s="26"/>
    </row>
    <row r="86" spans="1:6" s="25" customFormat="1" ht="19.5" thickTop="1" x14ac:dyDescent="0.3">
      <c r="A86" s="31"/>
      <c r="B86" s="30"/>
      <c r="C86" s="34"/>
      <c r="D86" s="29"/>
      <c r="E86" s="37"/>
      <c r="F86" s="26"/>
    </row>
    <row r="87" spans="1:6" s="25" customFormat="1" x14ac:dyDescent="0.3">
      <c r="A87" s="31" t="s">
        <v>105</v>
      </c>
      <c r="B87" s="30"/>
      <c r="C87" s="34"/>
      <c r="D87" s="29"/>
      <c r="E87" s="37"/>
      <c r="F87" s="26"/>
    </row>
    <row r="88" spans="1:6" s="25" customFormat="1" x14ac:dyDescent="0.3">
      <c r="A88" s="30" t="s">
        <v>106</v>
      </c>
      <c r="B88" s="30"/>
      <c r="C88" s="34">
        <f>+('[1]JUNIO 2021'!D89-'[1]MAYO 2021'!D89)/'[1]MAYO 2021'!D89*100</f>
        <v>0</v>
      </c>
      <c r="D88" s="29">
        <v>-230395.86</v>
      </c>
      <c r="E88" s="37"/>
      <c r="F88" s="26"/>
    </row>
    <row r="89" spans="1:6" s="25" customFormat="1" ht="19.5" customHeight="1" x14ac:dyDescent="0.3">
      <c r="A89" s="30" t="s">
        <v>107</v>
      </c>
      <c r="B89" s="30"/>
      <c r="C89" s="34"/>
      <c r="D89" s="29">
        <v>0</v>
      </c>
      <c r="E89" s="37"/>
      <c r="F89" s="26"/>
    </row>
    <row r="90" spans="1:6" s="25" customFormat="1" ht="19.5" thickBot="1" x14ac:dyDescent="0.35">
      <c r="A90" s="31" t="s">
        <v>108</v>
      </c>
      <c r="B90" s="30"/>
      <c r="C90" s="34"/>
      <c r="D90" s="29"/>
      <c r="E90" s="35">
        <f>+D88+D89</f>
        <v>-230395.86</v>
      </c>
      <c r="F90" s="26"/>
    </row>
    <row r="91" spans="1:6" s="25" customFormat="1" ht="19.5" thickTop="1" x14ac:dyDescent="0.3">
      <c r="A91" s="31"/>
      <c r="B91" s="30"/>
      <c r="C91" s="34"/>
      <c r="D91" s="29"/>
      <c r="E91" s="37"/>
      <c r="F91" s="26"/>
    </row>
    <row r="92" spans="1:6" s="25" customFormat="1" x14ac:dyDescent="0.3">
      <c r="A92" s="31" t="s">
        <v>49</v>
      </c>
      <c r="B92" s="30"/>
      <c r="C92" s="34"/>
      <c r="D92" s="29"/>
      <c r="E92" s="34"/>
      <c r="F92" s="26"/>
    </row>
    <row r="93" spans="1:6" s="25" customFormat="1" x14ac:dyDescent="0.3">
      <c r="A93" s="30" t="s">
        <v>50</v>
      </c>
      <c r="B93" s="30"/>
      <c r="C93" s="34">
        <v>0</v>
      </c>
      <c r="D93" s="29">
        <v>-314217.23</v>
      </c>
      <c r="E93" s="34"/>
      <c r="F93" s="26"/>
    </row>
    <row r="94" spans="1:6" s="25" customFormat="1" x14ac:dyDescent="0.3">
      <c r="A94" s="30" t="s">
        <v>51</v>
      </c>
      <c r="B94" s="30"/>
      <c r="C94" s="34">
        <v>0</v>
      </c>
      <c r="D94" s="29">
        <f>('[1]MAYO 2021'!D95*C94%)+'[1]JUNIO 2021'!D95</f>
        <v>0</v>
      </c>
      <c r="E94" s="34"/>
      <c r="F94" s="26"/>
    </row>
    <row r="95" spans="1:6" s="25" customFormat="1" x14ac:dyDescent="0.3">
      <c r="A95" s="30" t="s">
        <v>52</v>
      </c>
      <c r="B95" s="30"/>
      <c r="C95" s="34">
        <v>0</v>
      </c>
      <c r="D95" s="29">
        <f>('[1]MAYO 2021'!D96*C95%)+'[1]JUNIO 2021'!D96</f>
        <v>0</v>
      </c>
      <c r="E95" s="34"/>
      <c r="F95" s="26"/>
    </row>
    <row r="96" spans="1:6" s="25" customFormat="1" x14ac:dyDescent="0.3">
      <c r="A96" s="30" t="s">
        <v>53</v>
      </c>
      <c r="B96" s="30"/>
      <c r="C96" s="34">
        <f>+('[1] JULIO 2021 PROYECTADO'!D97-'[1]JUNIO 2021'!D97)/'[1]JUNIO 2021'!D97*100</f>
        <v>10.67350194037275</v>
      </c>
      <c r="D96" s="29">
        <v>-2946754.44</v>
      </c>
      <c r="E96" s="34"/>
      <c r="F96" s="26"/>
    </row>
    <row r="97" spans="1:6" s="25" customFormat="1" x14ac:dyDescent="0.3">
      <c r="A97" s="30"/>
      <c r="B97" s="30"/>
      <c r="C97" s="34"/>
      <c r="D97" s="34"/>
      <c r="E97" s="34"/>
      <c r="F97" s="26"/>
    </row>
    <row r="98" spans="1:6" s="25" customFormat="1" ht="19.5" thickBot="1" x14ac:dyDescent="0.35">
      <c r="A98" s="31" t="s">
        <v>54</v>
      </c>
      <c r="B98" s="30"/>
      <c r="C98" s="34"/>
      <c r="D98" s="34"/>
      <c r="E98" s="35">
        <f>+D93+D94+D95+D96</f>
        <v>-3260971.67</v>
      </c>
      <c r="F98" s="26"/>
    </row>
    <row r="99" spans="1:6" s="25" customFormat="1" ht="19.5" thickTop="1" x14ac:dyDescent="0.3">
      <c r="A99" s="31"/>
      <c r="B99" s="30"/>
      <c r="C99" s="34"/>
      <c r="D99" s="34"/>
      <c r="E99" s="37"/>
      <c r="F99" s="26"/>
    </row>
    <row r="100" spans="1:6" s="25" customFormat="1" x14ac:dyDescent="0.3">
      <c r="A100" s="30" t="s">
        <v>107</v>
      </c>
      <c r="B100" s="30"/>
      <c r="C100" s="34"/>
      <c r="D100" s="30"/>
      <c r="E100" s="29">
        <v>-3491367.53</v>
      </c>
      <c r="F100" s="26"/>
    </row>
    <row r="101" spans="1:6" s="25" customFormat="1" ht="19.5" thickBot="1" x14ac:dyDescent="0.35">
      <c r="A101" s="31" t="s">
        <v>55</v>
      </c>
      <c r="B101" s="31"/>
      <c r="C101" s="34"/>
      <c r="D101" s="38"/>
      <c r="E101" s="35">
        <f>+E28+E78+E85+E98+E90</f>
        <v>-17296818.746999979</v>
      </c>
      <c r="F101" s="26"/>
    </row>
    <row r="102" spans="1:6" s="25" customFormat="1" ht="19.5" thickTop="1" x14ac:dyDescent="0.3">
      <c r="A102" s="31"/>
      <c r="B102" s="31"/>
      <c r="C102" s="34"/>
      <c r="D102" s="38"/>
      <c r="E102" s="37"/>
      <c r="F102" s="27"/>
    </row>
    <row r="103" spans="1:6" s="25" customFormat="1" x14ac:dyDescent="0.3">
      <c r="A103" s="31"/>
      <c r="B103" s="31"/>
      <c r="C103" s="34"/>
      <c r="D103" s="38"/>
      <c r="E103" s="37"/>
      <c r="F103" s="26"/>
    </row>
    <row r="104" spans="1:6" s="25" customFormat="1" x14ac:dyDescent="0.3">
      <c r="A104" s="30"/>
      <c r="B104" s="30"/>
      <c r="C104" s="30"/>
      <c r="D104" s="30"/>
      <c r="E104" s="30"/>
      <c r="F104" s="26"/>
    </row>
    <row r="105" spans="1:6" s="25" customFormat="1" x14ac:dyDescent="0.3">
      <c r="A105" s="30"/>
      <c r="B105" s="30"/>
      <c r="C105" s="30"/>
      <c r="D105" s="30"/>
      <c r="E105" s="30"/>
      <c r="F105" s="26"/>
    </row>
    <row r="106" spans="1:6" s="25" customFormat="1" x14ac:dyDescent="0.3">
      <c r="A106" s="39"/>
      <c r="B106" s="30"/>
      <c r="C106" s="30"/>
      <c r="D106" s="39"/>
      <c r="E106" s="39"/>
      <c r="F106" s="26"/>
    </row>
    <row r="107" spans="1:6" s="25" customFormat="1" x14ac:dyDescent="0.3">
      <c r="A107" s="40" t="s">
        <v>95</v>
      </c>
      <c r="B107" s="30"/>
      <c r="C107" s="30"/>
      <c r="D107" s="51" t="s">
        <v>96</v>
      </c>
      <c r="E107" s="51"/>
      <c r="F107" s="26"/>
    </row>
    <row r="108" spans="1:6" s="25" customFormat="1" x14ac:dyDescent="0.3">
      <c r="A108" s="40" t="s">
        <v>102</v>
      </c>
      <c r="B108" s="30"/>
      <c r="C108" s="30"/>
      <c r="D108" s="49" t="s">
        <v>56</v>
      </c>
      <c r="E108" s="49"/>
      <c r="F108" s="26"/>
    </row>
    <row r="109" spans="1:6" s="25" customFormat="1" x14ac:dyDescent="0.3">
      <c r="A109" s="40"/>
      <c r="B109" s="30"/>
      <c r="C109" s="30"/>
      <c r="D109" s="40"/>
      <c r="E109" s="40"/>
      <c r="F109" s="26"/>
    </row>
    <row r="110" spans="1:6" s="25" customFormat="1" x14ac:dyDescent="0.3">
      <c r="A110" s="30"/>
      <c r="B110" s="41"/>
      <c r="C110" s="42"/>
      <c r="D110" s="30"/>
      <c r="E110" s="30"/>
      <c r="F110" s="26"/>
    </row>
    <row r="111" spans="1:6" s="25" customFormat="1" x14ac:dyDescent="0.3">
      <c r="A111" s="30"/>
      <c r="B111" s="40" t="s">
        <v>99</v>
      </c>
      <c r="C111" s="40"/>
      <c r="D111" s="30"/>
      <c r="E111" s="30"/>
      <c r="F111" s="26"/>
    </row>
    <row r="112" spans="1:6" s="25" customFormat="1" x14ac:dyDescent="0.3">
      <c r="A112" s="30"/>
      <c r="B112" s="40" t="s">
        <v>57</v>
      </c>
      <c r="C112" s="40"/>
      <c r="D112" s="30"/>
      <c r="E112" s="30"/>
      <c r="F112" s="26"/>
    </row>
    <row r="113" spans="1:6" s="25" customFormat="1" x14ac:dyDescent="0.3">
      <c r="A113" s="30"/>
      <c r="B113" s="30"/>
      <c r="C113" s="30"/>
      <c r="D113" s="30"/>
      <c r="E113" s="30"/>
      <c r="F113" s="26"/>
    </row>
    <row r="114" spans="1:6" s="25" customFormat="1" x14ac:dyDescent="0.3">
      <c r="A114" s="30" t="s">
        <v>111</v>
      </c>
      <c r="B114" s="30"/>
      <c r="C114" s="30"/>
      <c r="D114" s="30"/>
      <c r="E114" s="30"/>
      <c r="F114" s="2"/>
    </row>
    <row r="115" spans="1:6" s="25" customFormat="1" x14ac:dyDescent="0.3">
      <c r="A115" s="30" t="s">
        <v>109</v>
      </c>
      <c r="B115" s="30"/>
      <c r="C115" s="30"/>
      <c r="D115" s="30"/>
      <c r="E115" s="30"/>
      <c r="F115" s="2"/>
    </row>
    <row r="116" spans="1:6" s="25" customFormat="1" x14ac:dyDescent="0.3">
      <c r="A116" s="30"/>
      <c r="B116" s="30"/>
      <c r="C116" s="30"/>
      <c r="D116" s="30"/>
      <c r="E116" s="30"/>
      <c r="F116" s="2"/>
    </row>
    <row r="117" spans="1:6" s="25" customFormat="1" x14ac:dyDescent="0.3">
      <c r="A117" s="30"/>
      <c r="B117" s="30"/>
      <c r="C117" s="30"/>
      <c r="D117" s="30"/>
      <c r="E117" s="30"/>
      <c r="F117" s="2"/>
    </row>
  </sheetData>
  <mergeCells count="6">
    <mergeCell ref="D108:E108"/>
    <mergeCell ref="A1:E1"/>
    <mergeCell ref="A2:E2"/>
    <mergeCell ref="A3:E3"/>
    <mergeCell ref="A4:E4"/>
    <mergeCell ref="D107:E10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RESULTADO 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2026-08-10T13:32:50Z</dcterms:modified>
</cp:coreProperties>
</file>