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5- Mayo 2026\2) Ingresos y Egresos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RESULTADO MAYO 2026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3" l="1"/>
  <c r="D85" i="3"/>
  <c r="D41" i="3"/>
  <c r="C89" i="3" l="1"/>
  <c r="E91" i="3"/>
  <c r="E86" i="3" l="1"/>
  <c r="C97" i="3" l="1"/>
  <c r="E99" i="3"/>
  <c r="C84" i="3"/>
  <c r="C83" i="3"/>
  <c r="C82" i="3"/>
  <c r="E75" i="3"/>
  <c r="C73" i="3"/>
  <c r="C72" i="3"/>
  <c r="C71" i="3"/>
  <c r="C70" i="3"/>
  <c r="E67" i="3"/>
  <c r="C64" i="3"/>
  <c r="C63" i="3"/>
  <c r="E60" i="3"/>
  <c r="C58" i="3"/>
  <c r="C57" i="3"/>
  <c r="C56" i="3"/>
  <c r="E51" i="3"/>
  <c r="C49" i="3"/>
  <c r="C48" i="3"/>
  <c r="C47" i="3"/>
  <c r="C46" i="3"/>
  <c r="E43" i="3"/>
  <c r="C40" i="3"/>
  <c r="C39" i="3"/>
  <c r="E36" i="3"/>
  <c r="C34" i="3"/>
  <c r="C33" i="3"/>
  <c r="C32" i="3"/>
  <c r="E27" i="3"/>
  <c r="C25" i="3"/>
  <c r="D25" i="3" s="1"/>
  <c r="C24" i="3"/>
  <c r="D24" i="3" s="1"/>
  <c r="C23" i="3"/>
  <c r="C22" i="3"/>
  <c r="E18" i="3"/>
  <c r="C16" i="3"/>
  <c r="C15" i="3"/>
  <c r="C14" i="3"/>
  <c r="E10" i="3"/>
  <c r="C9" i="3"/>
  <c r="C8" i="3"/>
  <c r="C7" i="3"/>
  <c r="E77" i="3" l="1"/>
  <c r="E29" i="3"/>
  <c r="E53" i="3"/>
  <c r="G39" i="2"/>
  <c r="E79" i="3" l="1"/>
  <c r="E102" i="3" s="1"/>
</calcChain>
</file>

<file path=xl/sharedStrings.xml><?xml version="1.0" encoding="utf-8"?>
<sst xmlns="http://schemas.openxmlformats.org/spreadsheetml/2006/main" count="136" uniqueCount="113">
  <si>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</si>
  <si>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</si>
  <si>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</si>
  <si>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</si>
  <si>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</si>
  <si>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</si>
  <si>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</si>
  <si>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</si>
  <si>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</si>
  <si>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</si>
  <si>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</si>
  <si>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</si>
  <si>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</si>
  <si>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</si>
  <si>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</si>
  <si>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Propiedades para uso futuro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</si>
  <si>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</si>
  <si>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</si>
  <si>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</si>
  <si>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</si>
  <si>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</si>
  <si>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</si>
  <si>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</si>
  <si>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</si>
  <si>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</si>
  <si>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</si>
  <si>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</si>
  <si>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</si>
  <si>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</si>
  <si>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</si>
  <si>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</si>
  <si>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</si>
  <si>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</si>
  <si>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</si>
  <si>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</si>
  <si>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</si>
  <si>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</si>
  <si>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</si>
  <si>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</si>
  <si>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</si>
  <si>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</si>
  <si>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</si>
  <si>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</si>
  <si>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</si>
  <si>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</si>
  <si>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</si>
  <si>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</si>
  <si>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</si>
  <si>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</si>
  <si>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</si>
  <si>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</si>
  <si>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</si>
  <si>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</si>
  <si>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</si>
  <si>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</si>
  <si>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</si>
  <si>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</si>
  <si>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</si>
  <si>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</si>
  <si>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</si>
  <si>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</si>
  <si>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</si>
  <si>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</si>
  <si>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</si>
  <si>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</si>
  <si>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</si>
  <si>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</si>
  <si>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</si>
  <si>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</si>
  <si>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</si>
  <si>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</si>
  <si>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</si>
  <si>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</si>
  <si>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</si>
  <si>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</si>
  <si>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</si>
  <si>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</si>
  <si>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</si>
  <si>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</si>
  <si>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</si>
  <si>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</si>
  <si>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</si>
  <si>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</si>
  <si>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</si>
  <si>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</si>
  <si>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</si>
  <si>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</si>
  <si>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</si>
  <si>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</si>
  <si>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</si>
  <si>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</si>
  <si>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</si>
  <si>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</si>
  <si>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</si>
  <si>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</si>
  <si>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</si>
  <si>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</si>
  <si>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</si>
  <si>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</si>
  <si>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</si>
  <si>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</si>
  <si>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</si>
  <si>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</si>
  <si>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</si>
  <si>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</si>
  <si>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</si>
  <si>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</si>
  <si>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</si>
  <si>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</si>
  <si>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</si>
  <si>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r>
      <rPr>
        <b/>
        <sz val="12"/>
        <color indexed="8"/>
        <rFont val="Times New Roman"/>
        <family val="1"/>
      </rPr>
      <t>SALVEDAD</t>
    </r>
    <r>
      <rPr>
        <sz val="12"/>
        <color indexed="8"/>
        <rFont val="Times New Roman"/>
        <family val="1"/>
      </rPr>
      <t>: El Estado de Resultado, contiene partidas sujetas a modificaciones fueron elaborados a</t>
    </r>
  </si>
  <si>
    <t xml:space="preserve">Total Otros Gastos </t>
  </si>
  <si>
    <t>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</si>
</sst>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" fontId="0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" fontId="4" fillId="0" borderId="0" xfId="0" applyNumberFormat="1" applyFont="1"/>
    <xf numFmtId="4" fontId="4" fillId="0" borderId="0" xfId="0" applyNumberFormat="1" applyFont="1" applyBorder="1"/>
    <xf numFmtId="4" fontId="5" fillId="0" borderId="1" xfId="0" applyNumberFormat="1" applyFont="1" applyBorder="1"/>
    <xf numFmtId="4" fontId="4" fillId="0" borderId="0" xfId="0" applyNumberFormat="1" applyFont="1" applyFill="1"/>
    <xf numFmtId="4" fontId="5" fillId="0" borderId="0" xfId="0" applyNumberFormat="1" applyFont="1" applyBorder="1"/>
    <xf numFmtId="0" fontId="12" fillId="0" borderId="0" xfId="0" applyFont="1"/>
    <xf numFmtId="4" fontId="5" fillId="0" borderId="0" xfId="0" applyNumberFormat="1" applyFont="1"/>
    <xf numFmtId="4" fontId="12" fillId="0" borderId="0" xfId="0" applyNumberFormat="1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15" fillId="0" borderId="0" xfId="0" applyNumberFormat="1" applyFont="1" applyFill="1" applyBorder="1"/>
    <xf numFmtId="4" fontId="15" fillId="0" borderId="0" xfId="0" applyNumberFormat="1" applyFont="1" applyBorder="1"/>
    <xf numFmtId="0" fontId="15" fillId="0" borderId="0" xfId="0" applyFont="1"/>
    <xf numFmtId="4" fontId="16" fillId="0" borderId="0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1152525</xdr:colOff>
      <xdr:row>4</xdr:row>
      <xdr:rowOff>57150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52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vicentef/Desktop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4">
          <cell r="D24" t="e">
            <v>#VALUE!</v>
          </cell>
        </row>
      </sheetData>
      <sheetData sheetId="40"/>
      <sheetData sheetId="41">
        <row r="24">
          <cell r="D24" t="e">
            <v>#VALUE!</v>
          </cell>
        </row>
        <row r="90">
          <cell r="D90">
            <v>0</v>
          </cell>
        </row>
        <row r="96">
          <cell r="D96">
            <v>0</v>
          </cell>
        </row>
      </sheetData>
      <sheetData sheetId="42"/>
      <sheetData sheetId="43">
        <row r="7">
          <cell r="D7">
            <v>210106470.00999999</v>
          </cell>
        </row>
        <row r="8">
          <cell r="D8">
            <v>308244372.52999997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2">
          <cell r="D22">
            <v>22187609.960000001</v>
          </cell>
        </row>
        <row r="23">
          <cell r="D23" t="e">
            <v>#VALUE!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9">
          <cell r="D39">
            <v>-43983929.170000002</v>
          </cell>
        </row>
        <row r="40">
          <cell r="D40">
            <v>0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4">
          <cell r="D64">
            <v>-2277601.25</v>
          </cell>
        </row>
        <row r="65">
          <cell r="D65">
            <v>0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90">
          <cell r="D90">
            <v>0</v>
          </cell>
        </row>
        <row r="96">
          <cell r="D96">
            <v>0</v>
          </cell>
        </row>
      </sheetData>
      <sheetData sheetId="44"/>
      <sheetData sheetId="45"/>
      <sheetData sheetId="46">
        <row r="7">
          <cell r="D7">
            <v>244186044.8926</v>
          </cell>
        </row>
        <row r="8">
          <cell r="D8">
            <v>361465509.15739995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2">
          <cell r="D22">
            <v>27228917.400000002</v>
          </cell>
        </row>
        <row r="23">
          <cell r="D23" t="e">
            <v>#VALUE!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9">
          <cell r="D39">
            <v>-51074083.380000003</v>
          </cell>
        </row>
        <row r="40">
          <cell r="D40">
            <v>0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4">
          <cell r="D64">
            <v>-2849143.46</v>
          </cell>
        </row>
        <row r="65">
          <cell r="D65">
            <v>0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85">
          <cell r="D8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6" t="s">
        <v>58</v>
      </c>
      <c r="C1" s="46"/>
      <c r="D1" s="46"/>
      <c r="E1" s="46"/>
      <c r="F1" s="46"/>
      <c r="G1" s="3"/>
    </row>
    <row r="2" spans="2:7" s="2" customFormat="1" x14ac:dyDescent="0.25">
      <c r="B2" s="46" t="s">
        <v>0</v>
      </c>
      <c r="C2" s="46"/>
      <c r="D2" s="46"/>
      <c r="E2" s="46"/>
      <c r="F2" s="46"/>
      <c r="G2" s="3"/>
    </row>
    <row r="3" spans="2:7" s="2" customFormat="1" x14ac:dyDescent="0.25">
      <c r="B3" s="47" t="s">
        <v>73</v>
      </c>
      <c r="C3" s="47"/>
      <c r="D3" s="47"/>
      <c r="E3" s="47"/>
      <c r="F3" s="47"/>
      <c r="G3" s="4"/>
    </row>
    <row r="4" spans="2:7" s="2" customFormat="1" x14ac:dyDescent="0.25">
      <c r="B4" s="47" t="s">
        <v>103</v>
      </c>
      <c r="C4" s="47"/>
      <c r="D4" s="47"/>
      <c r="E4" s="47"/>
      <c r="F4" s="47"/>
      <c r="G4" s="4"/>
    </row>
    <row r="5" spans="2:7" s="2" customFormat="1" x14ac:dyDescent="0.25">
      <c r="B5" s="46" t="s">
        <v>2</v>
      </c>
      <c r="C5" s="46"/>
      <c r="D5" s="46"/>
      <c r="E5" s="46"/>
      <c r="F5" s="46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74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75</v>
      </c>
    </row>
    <row r="10" spans="2:7" s="8" customFormat="1" ht="15" x14ac:dyDescent="0.25">
      <c r="B10" s="6" t="s">
        <v>76</v>
      </c>
      <c r="F10" s="10">
        <v>1862027242.2670534</v>
      </c>
    </row>
    <row r="11" spans="2:7" s="8" customFormat="1" ht="15" x14ac:dyDescent="0.25">
      <c r="B11" s="6" t="s">
        <v>61</v>
      </c>
      <c r="F11" s="10">
        <v>8142290735.2580976</v>
      </c>
    </row>
    <row r="12" spans="2:7" s="8" customFormat="1" ht="15" x14ac:dyDescent="0.25">
      <c r="B12" s="6" t="s">
        <v>62</v>
      </c>
      <c r="F12" s="10">
        <v>413987786.00859553</v>
      </c>
    </row>
    <row r="13" spans="2:7" s="8" customFormat="1" ht="15" x14ac:dyDescent="0.25">
      <c r="B13" s="6" t="s">
        <v>60</v>
      </c>
      <c r="F13" s="10">
        <v>28648609.874705002</v>
      </c>
    </row>
    <row r="14" spans="2:7" s="8" customFormat="1" ht="15" x14ac:dyDescent="0.25">
      <c r="B14" s="6" t="s">
        <v>63</v>
      </c>
      <c r="F14" s="11">
        <v>14666818.975222662</v>
      </c>
    </row>
    <row r="15" spans="2:7" s="8" customFormat="1" ht="15" x14ac:dyDescent="0.25">
      <c r="B15" s="7" t="s">
        <v>77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59</v>
      </c>
      <c r="F17" s="6"/>
    </row>
    <row r="18" spans="2:7" s="8" customFormat="1" ht="15" x14ac:dyDescent="0.25">
      <c r="B18" s="6" t="s">
        <v>78</v>
      </c>
      <c r="F18" s="10">
        <v>4481545493.9040403</v>
      </c>
    </row>
    <row r="19" spans="2:7" s="8" customFormat="1" ht="15" x14ac:dyDescent="0.25">
      <c r="B19" s="6" t="s">
        <v>79</v>
      </c>
      <c r="F19" s="10">
        <v>1585233883.5008817</v>
      </c>
    </row>
    <row r="20" spans="2:7" s="8" customFormat="1" ht="15" x14ac:dyDescent="0.25">
      <c r="B20" s="6" t="s">
        <v>80</v>
      </c>
      <c r="F20" s="10">
        <v>431485178.65915298</v>
      </c>
    </row>
    <row r="21" spans="2:7" s="8" customFormat="1" ht="15" x14ac:dyDescent="0.25">
      <c r="B21" s="6" t="s">
        <v>81</v>
      </c>
      <c r="F21" s="10">
        <v>3923801552.987143</v>
      </c>
    </row>
    <row r="22" spans="2:7" s="8" customFormat="1" ht="15" x14ac:dyDescent="0.25">
      <c r="B22" s="6" t="s">
        <v>64</v>
      </c>
      <c r="F22" s="11">
        <v>15284335.809099998</v>
      </c>
    </row>
    <row r="23" spans="2:7" s="8" customFormat="1" ht="15" x14ac:dyDescent="0.25">
      <c r="B23" s="7" t="s">
        <v>82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83</v>
      </c>
      <c r="C25" s="14"/>
      <c r="D25" s="14"/>
      <c r="E25" s="14"/>
      <c r="F25" s="15">
        <v>20898971637.243988</v>
      </c>
      <c r="G25" s="24"/>
    </row>
    <row r="26" spans="2:7" s="8" customFormat="1" thickTop="1" x14ac:dyDescent="0.25">
      <c r="F26" s="6"/>
    </row>
    <row r="27" spans="2:7" s="8" customFormat="1" ht="15" x14ac:dyDescent="0.25">
      <c r="B27" s="7" t="s">
        <v>84</v>
      </c>
      <c r="C27" s="6"/>
      <c r="D27" s="6"/>
      <c r="E27" s="6"/>
      <c r="F27" s="6"/>
      <c r="G27" s="6"/>
    </row>
    <row r="28" spans="2:7" s="8" customFormat="1" ht="15" x14ac:dyDescent="0.25">
      <c r="B28" s="7" t="s">
        <v>85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86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87</v>
      </c>
      <c r="C30" s="6"/>
      <c r="D30" s="6"/>
      <c r="E30" s="6"/>
      <c r="F30" s="6"/>
      <c r="G30" s="6"/>
    </row>
    <row r="31" spans="2:7" s="8" customFormat="1" ht="15" x14ac:dyDescent="0.25">
      <c r="B31" s="6" t="s">
        <v>88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66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89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90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91</v>
      </c>
      <c r="C37" s="6"/>
      <c r="D37" s="6"/>
      <c r="E37" s="6"/>
      <c r="F37" s="6"/>
      <c r="G37" s="6"/>
    </row>
    <row r="38" spans="2:7" s="8" customFormat="1" ht="15" x14ac:dyDescent="0.25">
      <c r="B38" s="6" t="s">
        <v>65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92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93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94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67</v>
      </c>
      <c r="E44" s="10"/>
      <c r="F44" s="18"/>
      <c r="G44" s="10"/>
    </row>
    <row r="45" spans="2:7" s="6" customFormat="1" ht="15" x14ac:dyDescent="0.25">
      <c r="B45" s="6" t="s">
        <v>68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69</v>
      </c>
      <c r="E46" s="10"/>
      <c r="F46" s="18">
        <v>0</v>
      </c>
      <c r="G46" s="10"/>
    </row>
    <row r="47" spans="2:7" s="6" customFormat="1" thickBot="1" x14ac:dyDescent="0.3">
      <c r="B47" s="6" t="s">
        <v>70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71</v>
      </c>
      <c r="E49" s="10"/>
      <c r="F49" s="18"/>
      <c r="G49" s="10"/>
    </row>
    <row r="50" spans="2:7" s="6" customFormat="1" ht="15" x14ac:dyDescent="0.25">
      <c r="B50" s="6" t="s">
        <v>68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69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72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8"/>
      <c r="G58" s="48"/>
    </row>
    <row r="59" spans="2:7" s="6" customFormat="1" ht="18" customHeight="1" x14ac:dyDescent="0.25">
      <c r="B59" s="22" t="s">
        <v>95</v>
      </c>
      <c r="F59" s="49" t="s">
        <v>96</v>
      </c>
      <c r="G59" s="49"/>
    </row>
    <row r="60" spans="2:7" s="6" customFormat="1" ht="15" x14ac:dyDescent="0.25">
      <c r="B60" s="1" t="s">
        <v>97</v>
      </c>
      <c r="F60" s="45" t="s">
        <v>98</v>
      </c>
      <c r="G60" s="45"/>
    </row>
    <row r="61" spans="2:7" s="6" customFormat="1" ht="15" x14ac:dyDescent="0.25">
      <c r="C61" s="48"/>
      <c r="D61" s="48"/>
      <c r="E61" s="48"/>
    </row>
    <row r="62" spans="2:7" s="6" customFormat="1" ht="15" x14ac:dyDescent="0.25">
      <c r="C62" s="50" t="s">
        <v>99</v>
      </c>
      <c r="D62" s="50"/>
      <c r="E62" s="50"/>
    </row>
    <row r="63" spans="2:7" s="6" customFormat="1" ht="15" x14ac:dyDescent="0.25">
      <c r="C63" s="45" t="s">
        <v>57</v>
      </c>
      <c r="D63" s="45"/>
      <c r="E63" s="45"/>
    </row>
    <row r="64" spans="2:7" s="6" customFormat="1" ht="15" x14ac:dyDescent="0.25"/>
    <row r="65" spans="2:2" s="6" customFormat="1" ht="15" x14ac:dyDescent="0.25">
      <c r="B65" s="6" t="s">
        <v>100</v>
      </c>
    </row>
    <row r="66" spans="2:2" s="6" customFormat="1" ht="15" x14ac:dyDescent="0.25">
      <c r="B66" s="6" t="s">
        <v>101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zoomScaleNormal="100" workbookViewId="0">
      <selection activeCell="S88" sqref="S88"/>
    </sheetView>
  </sheetViews>
  <sheetFormatPr baseColWidth="10" defaultRowHeight="15.75" x14ac:dyDescent="0.25"/>
  <cols>
    <col min="1" max="1" width="30.28515625" style="2" customWidth="1"/>
    <col min="2" max="2" width="16.85546875" style="2" customWidth="1"/>
    <col min="3" max="3" width="7.42578125" style="2" hidden="1" customWidth="1"/>
    <col min="4" max="4" width="18.5703125" style="2" bestFit="1" customWidth="1"/>
    <col min="5" max="5" width="21.7109375" style="2" customWidth="1"/>
    <col min="6" max="6" width="11.42578125" style="23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25">
      <c r="A1" s="47" t="s">
        <v>0</v>
      </c>
      <c r="B1" s="47"/>
      <c r="C1" s="47"/>
      <c r="D1" s="47"/>
      <c r="E1" s="47"/>
    </row>
    <row r="2" spans="1:6" x14ac:dyDescent="0.25">
      <c r="A2" s="47" t="s">
        <v>1</v>
      </c>
      <c r="B2" s="47"/>
      <c r="C2" s="47"/>
      <c r="D2" s="47"/>
      <c r="E2" s="47"/>
    </row>
    <row r="3" spans="1:6" x14ac:dyDescent="0.25">
      <c r="A3" s="47" t="s">
        <v>112</v>
      </c>
      <c r="B3" s="47"/>
      <c r="C3" s="47"/>
      <c r="D3" s="47"/>
      <c r="E3" s="47"/>
    </row>
    <row r="4" spans="1:6" x14ac:dyDescent="0.25">
      <c r="A4" s="46" t="s">
        <v>2</v>
      </c>
      <c r="B4" s="46"/>
      <c r="C4" s="46"/>
      <c r="D4" s="46"/>
      <c r="E4" s="46"/>
    </row>
    <row r="5" spans="1:6" x14ac:dyDescent="0.25">
      <c r="A5" s="27"/>
      <c r="B5" s="27"/>
      <c r="C5" s="28"/>
      <c r="D5" s="29"/>
    </row>
    <row r="6" spans="1:6" s="25" customFormat="1" ht="14.25" customHeight="1" x14ac:dyDescent="0.25">
      <c r="A6" s="27" t="s">
        <v>3</v>
      </c>
      <c r="B6" s="27"/>
      <c r="C6" s="28" t="s">
        <v>104</v>
      </c>
      <c r="D6" s="29" t="s">
        <v>4</v>
      </c>
      <c r="E6" s="2"/>
      <c r="F6" s="2"/>
    </row>
    <row r="7" spans="1:6" s="25" customFormat="1" ht="18.75" x14ac:dyDescent="0.3">
      <c r="A7" s="2" t="s">
        <v>5</v>
      </c>
      <c r="B7" s="2"/>
      <c r="C7" s="30">
        <f>+('[1] JULIO 2021 PROYECTADO'!D7-'[1]JUNIO 2021'!D7)/'[1]JUNIO 2021'!D7*100</f>
        <v>16.220145377235646</v>
      </c>
      <c r="D7" s="41">
        <v>599966971.22000003</v>
      </c>
      <c r="E7" s="2"/>
      <c r="F7" s="2"/>
    </row>
    <row r="8" spans="1:6" s="25" customFormat="1" ht="18.75" x14ac:dyDescent="0.3">
      <c r="A8" s="2" t="s">
        <v>6</v>
      </c>
      <c r="B8" s="2"/>
      <c r="C8" s="30">
        <f>+('[1] JULIO 2021 PROYECTADO'!D8-'[1]JUNIO 2021'!D8)/'[1]JUNIO 2021'!D8*100</f>
        <v>17.265890757574244</v>
      </c>
      <c r="D8" s="41">
        <v>321433762.47000003</v>
      </c>
      <c r="E8" s="2"/>
      <c r="F8" s="2"/>
    </row>
    <row r="9" spans="1:6" s="25" customFormat="1" ht="18.75" x14ac:dyDescent="0.3">
      <c r="A9" s="2" t="s">
        <v>7</v>
      </c>
      <c r="B9" s="2"/>
      <c r="C9" s="30" t="e">
        <f>+('[1] JULIO 2021 PROYECTADO'!D9-'[1]JUNIO 2021'!D9)/'[1]JUNIO 2021'!D9*100</f>
        <v>#DIV/0!</v>
      </c>
      <c r="D9" s="41">
        <v>364527892.47000003</v>
      </c>
      <c r="E9" s="30"/>
      <c r="F9" s="2"/>
    </row>
    <row r="10" spans="1:6" s="25" customFormat="1" ht="19.5" thickBot="1" x14ac:dyDescent="0.35">
      <c r="A10" s="2"/>
      <c r="B10" s="2"/>
      <c r="C10" s="30"/>
      <c r="D10" s="42"/>
      <c r="E10" s="32">
        <f>+D7+D8+D9</f>
        <v>1285928626.1600001</v>
      </c>
      <c r="F10" s="2"/>
    </row>
    <row r="11" spans="1:6" s="25" customFormat="1" ht="19.5" thickTop="1" x14ac:dyDescent="0.3">
      <c r="A11" s="27" t="s">
        <v>8</v>
      </c>
      <c r="B11" s="27"/>
      <c r="C11" s="30"/>
      <c r="D11" s="42"/>
      <c r="E11" s="2"/>
      <c r="F11" s="2"/>
    </row>
    <row r="12" spans="1:6" s="25" customFormat="1" ht="18.75" x14ac:dyDescent="0.3">
      <c r="A12" s="2"/>
      <c r="B12" s="2"/>
      <c r="C12" s="30"/>
      <c r="D12" s="42"/>
      <c r="E12" s="30"/>
      <c r="F12" s="2"/>
    </row>
    <row r="13" spans="1:6" s="25" customFormat="1" ht="18.75" x14ac:dyDescent="0.3">
      <c r="A13" s="27" t="s">
        <v>9</v>
      </c>
      <c r="B13" s="27"/>
      <c r="C13" s="30"/>
      <c r="D13" s="42"/>
      <c r="E13" s="2"/>
      <c r="F13" s="2"/>
    </row>
    <row r="14" spans="1:6" s="25" customFormat="1" ht="18.75" x14ac:dyDescent="0.3">
      <c r="A14" s="2" t="s">
        <v>5</v>
      </c>
      <c r="B14" s="2"/>
      <c r="C14" s="30">
        <f>+('[1] JULIO 2021 PROYECTADO'!D14-'[1]JUNIO 2021'!D14)/'[1]JUNIO 2021'!D14*100</f>
        <v>16.866111337516163</v>
      </c>
      <c r="D14" s="41">
        <v>220293667.86000001</v>
      </c>
      <c r="E14" s="2"/>
      <c r="F14" s="2"/>
    </row>
    <row r="15" spans="1:6" s="25" customFormat="1" ht="18.75" x14ac:dyDescent="0.3">
      <c r="A15" s="2" t="s">
        <v>6</v>
      </c>
      <c r="B15" s="2"/>
      <c r="C15" s="30">
        <f>+('[1] JULIO 2021 PROYECTADO'!D15-'[1]JUNIO 2021'!D15)/'[1]JUNIO 2021'!D15*100</f>
        <v>16.406730008760402</v>
      </c>
      <c r="D15" s="41">
        <v>100223597.87</v>
      </c>
      <c r="E15" s="2"/>
      <c r="F15" s="2"/>
    </row>
    <row r="16" spans="1:6" s="25" customFormat="1" ht="18.75" x14ac:dyDescent="0.3">
      <c r="A16" s="2" t="s">
        <v>7</v>
      </c>
      <c r="B16" s="2"/>
      <c r="C16" s="30" t="e">
        <f>+('[1] JULIO 2021 PROYECTADO'!D16-'[1]JUNIO 2021'!D16)/'[1]JUNIO 2021'!D16*100</f>
        <v>#DIV/0!</v>
      </c>
      <c r="D16" s="41">
        <v>13081756.449999999</v>
      </c>
      <c r="E16" s="30"/>
      <c r="F16" s="2"/>
    </row>
    <row r="17" spans="1:6" s="25" customFormat="1" ht="18.75" x14ac:dyDescent="0.3">
      <c r="A17" s="2"/>
      <c r="B17" s="2"/>
      <c r="C17" s="33"/>
      <c r="D17" s="41"/>
      <c r="E17" s="30"/>
      <c r="F17" s="2"/>
    </row>
    <row r="18" spans="1:6" s="25" customFormat="1" ht="12.75" customHeight="1" thickBot="1" x14ac:dyDescent="0.35">
      <c r="A18" s="27" t="s">
        <v>10</v>
      </c>
      <c r="B18" s="27"/>
      <c r="C18" s="30"/>
      <c r="D18" s="42"/>
      <c r="E18" s="32">
        <f>+D14+D15+D16</f>
        <v>333599022.18000001</v>
      </c>
      <c r="F18" s="2"/>
    </row>
    <row r="19" spans="1:6" s="25" customFormat="1" ht="12.75" customHeight="1" thickTop="1" x14ac:dyDescent="0.3">
      <c r="A19" s="27"/>
      <c r="B19" s="27"/>
      <c r="C19" s="30"/>
      <c r="D19" s="42"/>
      <c r="E19" s="34"/>
      <c r="F19" s="2"/>
    </row>
    <row r="20" spans="1:6" s="25" customFormat="1" ht="18.75" x14ac:dyDescent="0.3">
      <c r="A20" s="27" t="s">
        <v>11</v>
      </c>
      <c r="B20" s="2"/>
      <c r="C20" s="30"/>
      <c r="D20" s="42"/>
      <c r="E20" s="30"/>
      <c r="F20" s="2"/>
    </row>
    <row r="21" spans="1:6" s="25" customFormat="1" ht="18.75" x14ac:dyDescent="0.3">
      <c r="A21" s="2" t="s">
        <v>12</v>
      </c>
      <c r="B21" s="2"/>
      <c r="C21" s="30">
        <v>0</v>
      </c>
      <c r="D21" s="42">
        <v>0</v>
      </c>
      <c r="E21" s="31"/>
      <c r="F21" s="2"/>
    </row>
    <row r="22" spans="1:6" s="25" customFormat="1" ht="18.75" x14ac:dyDescent="0.3">
      <c r="A22" s="2" t="s">
        <v>13</v>
      </c>
      <c r="B22" s="2"/>
      <c r="C22" s="30">
        <f>+('[1] JULIO 2021 PROYECTADO'!D22-'[1]JUNIO 2021'!D22)/'[1]JUNIO 2021'!D22*100</f>
        <v>22.721273039721314</v>
      </c>
      <c r="D22" s="41">
        <v>69578.5</v>
      </c>
      <c r="E22" s="30"/>
      <c r="F22" s="2"/>
    </row>
    <row r="23" spans="1:6" s="25" customFormat="1" ht="18.75" x14ac:dyDescent="0.3">
      <c r="A23" s="2" t="s">
        <v>14</v>
      </c>
      <c r="B23" s="2"/>
      <c r="C23" s="30" t="e">
        <f>+('[1] JULIO 2021 PROYECTADO'!D23-'[1]JUNIO 2021'!D23)/'[1]JUNIO 2021'!D23*100</f>
        <v>#VALUE!</v>
      </c>
      <c r="D23" s="41">
        <v>25648704.77</v>
      </c>
      <c r="E23" s="30"/>
      <c r="F23" s="2"/>
    </row>
    <row r="24" spans="1:6" s="25" customFormat="1" ht="18.75" hidden="1" x14ac:dyDescent="0.3">
      <c r="A24" s="2" t="s">
        <v>15</v>
      </c>
      <c r="B24" s="2"/>
      <c r="C24" s="30" t="e">
        <f>+('[1]MAYO 2021'!D24-'[1]ABRIL 2021'!D24)/'[1]ABRIL 2021'!D24*100</f>
        <v>#VALUE!</v>
      </c>
      <c r="D24" s="42" t="e">
        <f>('[1]ABRIL 2021'!D24*C24%)+'[1]MAYO 2021'!D24</f>
        <v>#VALUE!</v>
      </c>
      <c r="E24" s="30"/>
      <c r="F24" s="2"/>
    </row>
    <row r="25" spans="1:6" s="25" customFormat="1" ht="18.75" hidden="1" x14ac:dyDescent="0.3">
      <c r="A25" s="2" t="s">
        <v>16</v>
      </c>
      <c r="B25" s="2"/>
      <c r="C25" s="30" t="e">
        <f>+('[1]MAYO 2021'!D25-'[1]ABRIL 2021'!D25)/'[1]ABRIL 2021'!D25*100</f>
        <v>#DIV/0!</v>
      </c>
      <c r="D25" s="42" t="e">
        <f>('[1]ABRIL 2021'!D25*C25%)+'[1]MAYO 2021'!D25</f>
        <v>#DIV/0!</v>
      </c>
      <c r="E25" s="30"/>
      <c r="F25" s="2"/>
    </row>
    <row r="26" spans="1:6" s="25" customFormat="1" ht="18.75" x14ac:dyDescent="0.3">
      <c r="A26" s="2"/>
      <c r="B26" s="2"/>
      <c r="C26" s="30"/>
      <c r="D26" s="42"/>
      <c r="E26" s="30"/>
      <c r="F26" s="2"/>
    </row>
    <row r="27" spans="1:6" s="25" customFormat="1" ht="19.5" thickBot="1" x14ac:dyDescent="0.35">
      <c r="A27" s="27" t="s">
        <v>17</v>
      </c>
      <c r="B27" s="2"/>
      <c r="C27" s="30"/>
      <c r="D27" s="42"/>
      <c r="E27" s="32">
        <f>+D21+D22+D23</f>
        <v>25718283.27</v>
      </c>
      <c r="F27" s="2"/>
    </row>
    <row r="28" spans="1:6" s="25" customFormat="1" ht="10.5" customHeight="1" thickTop="1" x14ac:dyDescent="0.3">
      <c r="A28" s="2"/>
      <c r="B28" s="2"/>
      <c r="C28" s="30"/>
      <c r="D28" s="42"/>
      <c r="E28" s="30"/>
      <c r="F28" s="2"/>
    </row>
    <row r="29" spans="1:6" s="25" customFormat="1" ht="19.5" thickBot="1" x14ac:dyDescent="0.35">
      <c r="A29" s="27" t="s">
        <v>18</v>
      </c>
      <c r="B29" s="27"/>
      <c r="C29" s="30"/>
      <c r="D29" s="42"/>
      <c r="E29" s="32">
        <f>+E10+E18+E27</f>
        <v>1645245931.6100001</v>
      </c>
      <c r="F29" s="2"/>
    </row>
    <row r="30" spans="1:6" s="25" customFormat="1" ht="19.5" thickTop="1" x14ac:dyDescent="0.3">
      <c r="A30" s="2"/>
      <c r="B30" s="2"/>
      <c r="C30" s="30"/>
      <c r="D30" s="42"/>
      <c r="E30" s="30"/>
      <c r="F30" s="2"/>
    </row>
    <row r="31" spans="1:6" s="25" customFormat="1" ht="18.75" x14ac:dyDescent="0.3">
      <c r="A31" s="27" t="s">
        <v>19</v>
      </c>
      <c r="B31" s="2"/>
      <c r="C31" s="30"/>
      <c r="D31" s="42"/>
      <c r="E31" s="30"/>
      <c r="F31" s="2"/>
    </row>
    <row r="32" spans="1:6" s="25" customFormat="1" ht="18.75" x14ac:dyDescent="0.3">
      <c r="A32" s="2" t="s">
        <v>20</v>
      </c>
      <c r="B32" s="2"/>
      <c r="C32" s="30">
        <f>+('[1] JULIO 2021 PROYECTADO'!D32-'[1]JUNIO 2021'!D32)/'[1]JUNIO 2021'!D32*100</f>
        <v>17.177374892578289</v>
      </c>
      <c r="D32" s="42">
        <v>-141585667.15000001</v>
      </c>
      <c r="E32" s="30"/>
      <c r="F32" s="2"/>
    </row>
    <row r="33" spans="1:6" s="25" customFormat="1" ht="18.75" x14ac:dyDescent="0.3">
      <c r="A33" s="2" t="s">
        <v>21</v>
      </c>
      <c r="B33" s="2"/>
      <c r="C33" s="30">
        <f>+('[1] JULIO 2021 PROYECTADO'!D33-'[1]JUNIO 2021'!D33)/'[1]JUNIO 2021'!D33*100</f>
        <v>16.742648254865053</v>
      </c>
      <c r="D33" s="42">
        <v>-185341578.25</v>
      </c>
      <c r="E33" s="30"/>
      <c r="F33" s="2"/>
    </row>
    <row r="34" spans="1:6" s="25" customFormat="1" ht="18.75" x14ac:dyDescent="0.3">
      <c r="A34" s="2" t="s">
        <v>22</v>
      </c>
      <c r="B34" s="2"/>
      <c r="C34" s="30" t="e">
        <f>+('[1] JULIO 2021 PROYECTADO'!D34-'[1]JUNIO 2021'!D34)/'[1]JUNIO 2021'!D34*100</f>
        <v>#DIV/0!</v>
      </c>
      <c r="D34" s="42">
        <v>-64256879.719999999</v>
      </c>
      <c r="E34" s="30"/>
      <c r="F34" s="2"/>
    </row>
    <row r="35" spans="1:6" s="25" customFormat="1" ht="18.75" x14ac:dyDescent="0.3">
      <c r="A35" s="2"/>
      <c r="B35" s="2"/>
      <c r="C35" s="30"/>
      <c r="D35" s="42"/>
      <c r="E35" s="30"/>
      <c r="F35" s="2"/>
    </row>
    <row r="36" spans="1:6" s="25" customFormat="1" ht="19.5" thickBot="1" x14ac:dyDescent="0.35">
      <c r="A36" s="27" t="s">
        <v>23</v>
      </c>
      <c r="B36" s="2"/>
      <c r="C36" s="30"/>
      <c r="D36" s="42"/>
      <c r="E36" s="32">
        <f>D32+D33+D34</f>
        <v>-391184125.12</v>
      </c>
      <c r="F36" s="2"/>
    </row>
    <row r="37" spans="1:6" s="25" customFormat="1" ht="19.5" thickTop="1" x14ac:dyDescent="0.3">
      <c r="A37" s="27"/>
      <c r="B37" s="2"/>
      <c r="C37" s="30"/>
      <c r="D37" s="42"/>
      <c r="E37" s="34"/>
      <c r="F37" s="2"/>
    </row>
    <row r="38" spans="1:6" s="25" customFormat="1" ht="18.75" x14ac:dyDescent="0.3">
      <c r="A38" s="27" t="s">
        <v>24</v>
      </c>
      <c r="B38" s="2"/>
      <c r="C38" s="30"/>
      <c r="D38" s="42"/>
      <c r="E38" s="30"/>
      <c r="F38" s="2"/>
    </row>
    <row r="39" spans="1:6" s="25" customFormat="1" ht="18.75" x14ac:dyDescent="0.3">
      <c r="A39" s="2" t="s">
        <v>25</v>
      </c>
      <c r="B39" s="2"/>
      <c r="C39" s="30">
        <f>+('[1] JULIO 2021 PROYECTADO'!D39-'[1]JUNIO 2021'!D39)/'[1]JUNIO 2021'!D39*100</f>
        <v>16.119874562811827</v>
      </c>
      <c r="D39" s="42">
        <v>-6223351.7300000004</v>
      </c>
      <c r="E39" s="30"/>
      <c r="F39" s="2"/>
    </row>
    <row r="40" spans="1:6" s="25" customFormat="1" ht="18.75" x14ac:dyDescent="0.3">
      <c r="A40" s="2" t="s">
        <v>21</v>
      </c>
      <c r="B40" s="2"/>
      <c r="C40" s="30" t="e">
        <f>+('[1] JULIO 2021 PROYECTADO'!D40-'[1]JUNIO 2021'!D40)/'[1]JUNIO 2021'!D40*100</f>
        <v>#DIV/0!</v>
      </c>
      <c r="D40" s="42">
        <v>-35142208.880000003</v>
      </c>
      <c r="E40" s="30"/>
      <c r="F40" s="2"/>
    </row>
    <row r="41" spans="1:6" s="25" customFormat="1" ht="18.75" x14ac:dyDescent="0.3">
      <c r="A41" s="2" t="s">
        <v>26</v>
      </c>
      <c r="B41" s="2"/>
      <c r="C41" s="30">
        <v>0</v>
      </c>
      <c r="D41" s="42">
        <f>('[1]MAYO 2021'!D41*C41%)+'[1]JUNIO 2021'!D41</f>
        <v>0</v>
      </c>
      <c r="E41" s="30"/>
      <c r="F41" s="2"/>
    </row>
    <row r="42" spans="1:6" s="25" customFormat="1" ht="18.75" x14ac:dyDescent="0.3">
      <c r="A42" s="2"/>
      <c r="B42" s="2"/>
      <c r="C42" s="30"/>
      <c r="D42" s="42"/>
      <c r="E42" s="30"/>
      <c r="F42" s="2"/>
    </row>
    <row r="43" spans="1:6" s="25" customFormat="1" ht="19.5" thickBot="1" x14ac:dyDescent="0.35">
      <c r="A43" s="27" t="s">
        <v>27</v>
      </c>
      <c r="B43" s="2"/>
      <c r="C43" s="30"/>
      <c r="D43" s="42"/>
      <c r="E43" s="32">
        <f>+D38+D39+D40+D41</f>
        <v>-41365560.609999999</v>
      </c>
      <c r="F43" s="2"/>
    </row>
    <row r="44" spans="1:6" s="25" customFormat="1" ht="19.5" thickTop="1" x14ac:dyDescent="0.3">
      <c r="A44" s="2"/>
      <c r="B44" s="2"/>
      <c r="C44" s="30"/>
      <c r="D44" s="42"/>
      <c r="E44" s="30"/>
      <c r="F44" s="2"/>
    </row>
    <row r="45" spans="1:6" s="25" customFormat="1" ht="18.75" x14ac:dyDescent="0.3">
      <c r="A45" s="27" t="s">
        <v>28</v>
      </c>
      <c r="B45" s="2"/>
      <c r="C45" s="30"/>
      <c r="D45" s="42"/>
      <c r="E45" s="30"/>
      <c r="F45" s="2"/>
    </row>
    <row r="46" spans="1:6" s="25" customFormat="1" ht="18.75" x14ac:dyDescent="0.3">
      <c r="A46" s="2" t="s">
        <v>29</v>
      </c>
      <c r="B46" s="2"/>
      <c r="C46" s="30">
        <f>+('[1] JULIO 2021 PROYECTADO'!D46-'[1]JUNIO 2021'!D46)/'[1]JUNIO 2021'!D46*100</f>
        <v>17.099459835453573</v>
      </c>
      <c r="D46" s="42">
        <v>-336613924.48000002</v>
      </c>
      <c r="E46" s="30"/>
      <c r="F46" s="2"/>
    </row>
    <row r="47" spans="1:6" s="25" customFormat="1" ht="18.75" x14ac:dyDescent="0.3">
      <c r="A47" s="2" t="s">
        <v>30</v>
      </c>
      <c r="B47" s="2"/>
      <c r="C47" s="30">
        <f>+('[1] JULIO 2021 PROYECTADO'!D47-'[1]JUNIO 2021'!D47)/'[1]JUNIO 2021'!D47*100</f>
        <v>15.307050891797246</v>
      </c>
      <c r="D47" s="42">
        <v>-128202415.23</v>
      </c>
      <c r="E47" s="30"/>
      <c r="F47" s="2"/>
    </row>
    <row r="48" spans="1:6" s="25" customFormat="1" ht="18.75" x14ac:dyDescent="0.3">
      <c r="A48" s="2" t="s">
        <v>31</v>
      </c>
      <c r="B48" s="2"/>
      <c r="C48" s="30">
        <f>+('[1] JULIO 2021 PROYECTADO'!D48-'[1]JUNIO 2021'!D48)/'[1]JUNIO 2021'!D48*100</f>
        <v>21.217569451993231</v>
      </c>
      <c r="D48" s="42">
        <v>-80651235.480000004</v>
      </c>
      <c r="E48" s="30"/>
      <c r="F48" s="2"/>
    </row>
    <row r="49" spans="1:6" s="25" customFormat="1" ht="18.75" x14ac:dyDescent="0.3">
      <c r="A49" s="2" t="s">
        <v>32</v>
      </c>
      <c r="B49" s="2"/>
      <c r="C49" s="30" t="e">
        <f>+('[1] JULIO 2021 PROYECTADO'!D49-'[1]JUNIO 2021'!D49)/'[1]JUNIO 2021'!D49*100</f>
        <v>#DIV/0!</v>
      </c>
      <c r="D49" s="42">
        <v>-169264094.25999999</v>
      </c>
      <c r="E49" s="30"/>
      <c r="F49" s="2"/>
    </row>
    <row r="50" spans="1:6" s="25" customFormat="1" ht="18.75" x14ac:dyDescent="0.3">
      <c r="A50" s="2"/>
      <c r="B50" s="2"/>
      <c r="C50" s="30"/>
      <c r="D50" s="42"/>
      <c r="E50" s="30"/>
      <c r="F50" s="2"/>
    </row>
    <row r="51" spans="1:6" s="25" customFormat="1" ht="18.75" x14ac:dyDescent="0.3">
      <c r="A51" s="27" t="s">
        <v>33</v>
      </c>
      <c r="B51" s="2"/>
      <c r="C51" s="30"/>
      <c r="D51" s="42"/>
      <c r="E51" s="34">
        <f>+D46+D47+D48+D49</f>
        <v>-714731669.45000005</v>
      </c>
      <c r="F51" s="2"/>
    </row>
    <row r="52" spans="1:6" s="25" customFormat="1" ht="18.75" x14ac:dyDescent="0.3">
      <c r="A52" s="27"/>
      <c r="B52" s="2"/>
      <c r="C52" s="30"/>
      <c r="D52" s="42"/>
      <c r="E52" s="34"/>
      <c r="F52" s="2"/>
    </row>
    <row r="53" spans="1:6" s="25" customFormat="1" ht="19.5" thickBot="1" x14ac:dyDescent="0.35">
      <c r="A53" s="27" t="s">
        <v>34</v>
      </c>
      <c r="B53" s="27"/>
      <c r="C53" s="30"/>
      <c r="D53" s="42"/>
      <c r="E53" s="32">
        <f>+E36+E43+E51</f>
        <v>-1147281355.1800001</v>
      </c>
      <c r="F53" s="2"/>
    </row>
    <row r="54" spans="1:6" s="25" customFormat="1" ht="19.5" thickTop="1" x14ac:dyDescent="0.3">
      <c r="A54" s="2"/>
      <c r="B54" s="2"/>
      <c r="C54" s="30"/>
      <c r="D54" s="42"/>
      <c r="E54" s="30"/>
      <c r="F54" s="2"/>
    </row>
    <row r="55" spans="1:6" s="25" customFormat="1" ht="18.75" x14ac:dyDescent="0.3">
      <c r="A55" s="27" t="s">
        <v>35</v>
      </c>
      <c r="B55" s="2"/>
      <c r="C55" s="30"/>
      <c r="D55" s="42"/>
      <c r="E55" s="30"/>
      <c r="F55" s="2"/>
    </row>
    <row r="56" spans="1:6" s="25" customFormat="1" ht="18.75" x14ac:dyDescent="0.3">
      <c r="A56" s="2" t="s">
        <v>20</v>
      </c>
      <c r="B56" s="2"/>
      <c r="C56" s="30">
        <f>+('[1] JULIO 2021 PROYECTADO'!D57-'[1]JUNIO 2021'!D57)/'[1]JUNIO 2021'!D57*100</f>
        <v>39.896070594413985</v>
      </c>
      <c r="D56" s="42">
        <v>-570201.49</v>
      </c>
      <c r="E56" s="30"/>
      <c r="F56" s="2"/>
    </row>
    <row r="57" spans="1:6" s="25" customFormat="1" ht="18.75" x14ac:dyDescent="0.3">
      <c r="A57" s="2" t="s">
        <v>21</v>
      </c>
      <c r="B57" s="2"/>
      <c r="C57" s="30">
        <f>+('[1] JULIO 2021 PROYECTADO'!D58-'[1]JUNIO 2021'!D58)/'[1]JUNIO 2021'!D58*100</f>
        <v>18.627164104924628</v>
      </c>
      <c r="D57" s="42">
        <v>-1347812.06</v>
      </c>
      <c r="E57" s="30"/>
      <c r="F57" s="2"/>
    </row>
    <row r="58" spans="1:6" s="25" customFormat="1" ht="18.75" x14ac:dyDescent="0.3">
      <c r="A58" s="2" t="s">
        <v>22</v>
      </c>
      <c r="B58" s="2"/>
      <c r="C58" s="30" t="e">
        <f>+('[1] JULIO 2021 PROYECTADO'!D59-'[1]JUNIO 2021'!D59)/'[1]JUNIO 2021'!D59*100</f>
        <v>#DIV/0!</v>
      </c>
      <c r="D58" s="42">
        <v>-64165273.079999998</v>
      </c>
      <c r="E58" s="30"/>
      <c r="F58" s="2"/>
    </row>
    <row r="59" spans="1:6" s="25" customFormat="1" ht="18.75" x14ac:dyDescent="0.3">
      <c r="A59" s="2"/>
      <c r="B59" s="2"/>
      <c r="C59" s="30"/>
      <c r="D59" s="42"/>
      <c r="E59" s="30"/>
      <c r="F59" s="2"/>
    </row>
    <row r="60" spans="1:6" s="25" customFormat="1" ht="19.5" thickBot="1" x14ac:dyDescent="0.35">
      <c r="A60" s="27" t="s">
        <v>36</v>
      </c>
      <c r="B60" s="2"/>
      <c r="C60" s="30"/>
      <c r="D60" s="42"/>
      <c r="E60" s="32">
        <f>+D55+D56+D57+D58</f>
        <v>-66083286.629999995</v>
      </c>
      <c r="F60" s="2"/>
    </row>
    <row r="61" spans="1:6" s="25" customFormat="1" ht="19.5" thickTop="1" x14ac:dyDescent="0.3">
      <c r="A61" s="27"/>
      <c r="B61" s="2"/>
      <c r="C61" s="30"/>
      <c r="D61" s="42"/>
      <c r="E61" s="34"/>
      <c r="F61" s="2"/>
    </row>
    <row r="62" spans="1:6" s="25" customFormat="1" ht="18.75" x14ac:dyDescent="0.3">
      <c r="A62" s="27" t="s">
        <v>37</v>
      </c>
      <c r="B62" s="2"/>
      <c r="C62" s="30"/>
      <c r="D62" s="43"/>
      <c r="E62" s="30"/>
      <c r="F62" s="2"/>
    </row>
    <row r="63" spans="1:6" s="25" customFormat="1" ht="18.75" x14ac:dyDescent="0.3">
      <c r="A63" s="2" t="s">
        <v>25</v>
      </c>
      <c r="B63" s="2"/>
      <c r="C63" s="30">
        <f>+('[1] JULIO 2021 PROYECTADO'!D64-'[1]JUNIO 2021'!D64)/'[1]JUNIO 2021'!D64*100</f>
        <v>25.094041812630717</v>
      </c>
      <c r="D63" s="42">
        <v>-33051222.300000001</v>
      </c>
      <c r="E63" s="30"/>
      <c r="F63" s="2"/>
    </row>
    <row r="64" spans="1:6" s="25" customFormat="1" ht="18.75" x14ac:dyDescent="0.3">
      <c r="A64" s="2" t="s">
        <v>21</v>
      </c>
      <c r="B64" s="2"/>
      <c r="C64" s="30" t="e">
        <f>+('[1] JULIO 2021 PROYECTADO'!D65-'[1]JUNIO 2021'!D65)/'[1]JUNIO 2021'!D65*100</f>
        <v>#DIV/0!</v>
      </c>
      <c r="D64" s="42">
        <v>-7845904.4800000004</v>
      </c>
      <c r="E64" s="30"/>
      <c r="F64" s="2"/>
    </row>
    <row r="65" spans="1:6" s="25" customFormat="1" ht="18.75" x14ac:dyDescent="0.3">
      <c r="A65" s="2" t="s">
        <v>26</v>
      </c>
      <c r="B65" s="2"/>
      <c r="C65" s="30">
        <v>0</v>
      </c>
      <c r="D65" s="42">
        <v>0</v>
      </c>
      <c r="E65" s="30"/>
      <c r="F65" s="2"/>
    </row>
    <row r="66" spans="1:6" s="25" customFormat="1" ht="18.75" x14ac:dyDescent="0.3">
      <c r="A66" s="2"/>
      <c r="B66" s="2"/>
      <c r="C66" s="30"/>
      <c r="D66" s="42"/>
      <c r="E66" s="30"/>
      <c r="F66" s="2"/>
    </row>
    <row r="67" spans="1:6" s="25" customFormat="1" ht="19.5" thickBot="1" x14ac:dyDescent="0.35">
      <c r="A67" s="27" t="s">
        <v>38</v>
      </c>
      <c r="B67" s="2"/>
      <c r="C67" s="30"/>
      <c r="D67" s="42"/>
      <c r="E67" s="32">
        <f>+D63+D64+D65+D66</f>
        <v>-40897126.780000001</v>
      </c>
      <c r="F67" s="2"/>
    </row>
    <row r="68" spans="1:6" s="25" customFormat="1" ht="19.5" thickTop="1" x14ac:dyDescent="0.3">
      <c r="A68" s="2"/>
      <c r="B68" s="2"/>
      <c r="C68" s="30"/>
      <c r="D68" s="42"/>
      <c r="E68" s="30"/>
      <c r="F68" s="2"/>
    </row>
    <row r="69" spans="1:6" s="25" customFormat="1" ht="18.75" x14ac:dyDescent="0.3">
      <c r="A69" s="27" t="s">
        <v>39</v>
      </c>
      <c r="B69" s="2"/>
      <c r="C69" s="30"/>
      <c r="D69" s="42"/>
      <c r="E69" s="30"/>
      <c r="F69" s="2"/>
    </row>
    <row r="70" spans="1:6" s="25" customFormat="1" ht="18.75" x14ac:dyDescent="0.3">
      <c r="A70" s="2" t="s">
        <v>29</v>
      </c>
      <c r="B70" s="2"/>
      <c r="C70" s="30">
        <f>+('[1] JULIO 2021 PROYECTADO'!D71-'[1]JUNIO 2021'!D71)/'[1]JUNIO 2021'!D71*100</f>
        <v>18.422287818419946</v>
      </c>
      <c r="D70" s="42">
        <v>-42891160.240000002</v>
      </c>
      <c r="E70" s="30"/>
      <c r="F70" s="2"/>
    </row>
    <row r="71" spans="1:6" s="25" customFormat="1" ht="18.75" x14ac:dyDescent="0.3">
      <c r="A71" s="2" t="s">
        <v>30</v>
      </c>
      <c r="B71" s="2"/>
      <c r="C71" s="30">
        <f>+('[1] JULIO 2021 PROYECTADO'!D72-'[1]JUNIO 2021'!D72)/'[1]JUNIO 2021'!D72*100</f>
        <v>16.696292591365463</v>
      </c>
      <c r="D71" s="42">
        <v>-58482669.549999997</v>
      </c>
      <c r="E71" s="30"/>
      <c r="F71" s="2"/>
    </row>
    <row r="72" spans="1:6" s="25" customFormat="1" ht="18.75" x14ac:dyDescent="0.3">
      <c r="A72" s="2" t="s">
        <v>31</v>
      </c>
      <c r="B72" s="2"/>
      <c r="C72" s="30">
        <f>+('[1] JULIO 2021 PROYECTADO'!D73-'[1]JUNIO 2021'!D73)/'[1]JUNIO 2021'!D73*100</f>
        <v>16.615848128559456</v>
      </c>
      <c r="D72" s="42">
        <v>-39202135.18</v>
      </c>
      <c r="E72" s="30"/>
      <c r="F72" s="2"/>
    </row>
    <row r="73" spans="1:6" s="25" customFormat="1" ht="18.75" x14ac:dyDescent="0.3">
      <c r="A73" s="2" t="s">
        <v>32</v>
      </c>
      <c r="B73" s="2"/>
      <c r="C73" s="30" t="e">
        <f>+('[1] JULIO 2021 PROYECTADO'!D74-'[1]JUNIO 2021'!D74)/'[1]JUNIO 2021'!D74*100</f>
        <v>#DIV/0!</v>
      </c>
      <c r="D73" s="42">
        <v>-44682711.729999997</v>
      </c>
      <c r="E73" s="30"/>
      <c r="F73" s="2"/>
    </row>
    <row r="74" spans="1:6" s="25" customFormat="1" ht="18.75" x14ac:dyDescent="0.3">
      <c r="A74" s="2"/>
      <c r="B74" s="2"/>
      <c r="C74" s="30"/>
      <c r="D74" s="42"/>
      <c r="E74" s="30"/>
      <c r="F74" s="2"/>
    </row>
    <row r="75" spans="1:6" s="25" customFormat="1" ht="18.75" x14ac:dyDescent="0.3">
      <c r="A75" s="27" t="s">
        <v>40</v>
      </c>
      <c r="B75" s="2"/>
      <c r="C75" s="30"/>
      <c r="D75" s="42"/>
      <c r="E75" s="34">
        <f>+D70+D71+D72+D73</f>
        <v>-185258676.69999999</v>
      </c>
      <c r="F75" s="2"/>
    </row>
    <row r="76" spans="1:6" s="25" customFormat="1" ht="18.75" x14ac:dyDescent="0.3">
      <c r="A76" s="27"/>
      <c r="B76" s="2"/>
      <c r="C76" s="30"/>
      <c r="D76" s="42"/>
      <c r="E76" s="34"/>
      <c r="F76" s="2"/>
    </row>
    <row r="77" spans="1:6" s="25" customFormat="1" ht="19.5" thickBot="1" x14ac:dyDescent="0.35">
      <c r="A77" s="27" t="s">
        <v>41</v>
      </c>
      <c r="B77" s="27"/>
      <c r="C77" s="30"/>
      <c r="D77" s="42"/>
      <c r="E77" s="32">
        <f>+E60+E67+E75</f>
        <v>-292239090.11000001</v>
      </c>
      <c r="F77" s="2"/>
    </row>
    <row r="78" spans="1:6" s="25" customFormat="1" ht="19.5" thickTop="1" x14ac:dyDescent="0.3">
      <c r="A78" s="2"/>
      <c r="B78" s="2"/>
      <c r="C78" s="30"/>
      <c r="D78" s="42"/>
      <c r="E78" s="30"/>
      <c r="F78" s="2"/>
    </row>
    <row r="79" spans="1:6" s="25" customFormat="1" ht="19.5" thickBot="1" x14ac:dyDescent="0.35">
      <c r="A79" s="27" t="s">
        <v>42</v>
      </c>
      <c r="B79" s="27"/>
      <c r="C79" s="30"/>
      <c r="D79" s="42"/>
      <c r="E79" s="32">
        <f>+E53+E77</f>
        <v>-1439520445.29</v>
      </c>
      <c r="F79" s="2"/>
    </row>
    <row r="80" spans="1:6" s="25" customFormat="1" ht="19.5" thickTop="1" x14ac:dyDescent="0.3">
      <c r="A80" s="2"/>
      <c r="B80" s="2"/>
      <c r="C80" s="30"/>
      <c r="D80" s="42"/>
      <c r="E80" s="30"/>
      <c r="F80" s="2"/>
    </row>
    <row r="81" spans="1:6" s="25" customFormat="1" ht="18.75" x14ac:dyDescent="0.3">
      <c r="A81" s="27" t="s">
        <v>43</v>
      </c>
      <c r="B81" s="2"/>
      <c r="C81" s="30"/>
      <c r="D81" s="42"/>
      <c r="E81" s="30"/>
      <c r="F81" s="2"/>
    </row>
    <row r="82" spans="1:6" s="25" customFormat="1" ht="18.75" x14ac:dyDescent="0.3">
      <c r="A82" s="2" t="s">
        <v>44</v>
      </c>
      <c r="B82" s="2"/>
      <c r="C82" s="30">
        <f>+('[1] JULIO 2021 PROYECTADO'!D83-'[1]JUNIO 2021'!D83)/'[1]JUNIO 2021'!D83*100</f>
        <v>16.689674152624779</v>
      </c>
      <c r="D82" s="42">
        <v>-135243404.25</v>
      </c>
      <c r="E82" s="30"/>
      <c r="F82" s="2"/>
    </row>
    <row r="83" spans="1:6" s="25" customFormat="1" ht="18.75" x14ac:dyDescent="0.3">
      <c r="A83" s="2" t="s">
        <v>45</v>
      </c>
      <c r="B83" s="2"/>
      <c r="C83" s="30">
        <f>+('[1] JULIO 2021 PROYECTADO'!D84-'[1]JUNIO 2021'!D84)/'[1]JUNIO 2021'!D84*100</f>
        <v>16.692721206910836</v>
      </c>
      <c r="D83" s="42">
        <v>-33149483.800000001</v>
      </c>
      <c r="E83" s="30"/>
      <c r="F83" s="2"/>
    </row>
    <row r="84" spans="1:6" s="25" customFormat="1" ht="18.75" x14ac:dyDescent="0.3">
      <c r="A84" s="2" t="s">
        <v>46</v>
      </c>
      <c r="B84" s="2"/>
      <c r="C84" s="30" t="e">
        <f>+('[1] JULIO 2021 PROYECTADO'!D85-'[1]JUNIO 2021'!D85)/'[1]JUNIO 2021'!D85*100</f>
        <v>#DIV/0!</v>
      </c>
      <c r="D84" s="42">
        <v>-27846899.73</v>
      </c>
      <c r="E84" s="30"/>
      <c r="F84" s="2"/>
    </row>
    <row r="85" spans="1:6" s="25" customFormat="1" ht="18.75" x14ac:dyDescent="0.3">
      <c r="A85" s="2" t="s">
        <v>47</v>
      </c>
      <c r="B85" s="2"/>
      <c r="C85" s="30">
        <v>0</v>
      </c>
      <c r="D85" s="42">
        <f>('[1]MAYO 2021'!D86*C85%)+'[1]JUNIO 2021'!D86</f>
        <v>0</v>
      </c>
      <c r="E85" s="30"/>
      <c r="F85" s="35"/>
    </row>
    <row r="86" spans="1:6" s="25" customFormat="1" ht="19.5" thickBot="1" x14ac:dyDescent="0.35">
      <c r="A86" s="27" t="s">
        <v>48</v>
      </c>
      <c r="B86" s="2"/>
      <c r="C86" s="30"/>
      <c r="D86" s="42"/>
      <c r="E86" s="32">
        <f>+D82+D83+D84</f>
        <v>-196239787.78</v>
      </c>
      <c r="F86" s="35"/>
    </row>
    <row r="87" spans="1:6" s="25" customFormat="1" ht="19.5" thickTop="1" x14ac:dyDescent="0.3">
      <c r="A87" s="27"/>
      <c r="B87" s="2"/>
      <c r="C87" s="30"/>
      <c r="D87" s="42"/>
      <c r="E87" s="34"/>
      <c r="F87" s="35"/>
    </row>
    <row r="88" spans="1:6" s="25" customFormat="1" ht="18.75" x14ac:dyDescent="0.3">
      <c r="A88" s="27" t="s">
        <v>105</v>
      </c>
      <c r="B88" s="2"/>
      <c r="C88" s="30"/>
      <c r="D88" s="42"/>
      <c r="E88" s="34"/>
      <c r="F88" s="35"/>
    </row>
    <row r="89" spans="1:6" s="25" customFormat="1" ht="12" customHeight="1" x14ac:dyDescent="0.3">
      <c r="A89" s="2" t="s">
        <v>106</v>
      </c>
      <c r="B89" s="2"/>
      <c r="C89" s="30" t="e">
        <f>+('[1]JUNIO 2021'!D90-'[1]MAYO 2021'!D90)/'[1]MAYO 2021'!D90*100</f>
        <v>#DIV/0!</v>
      </c>
      <c r="D89" s="42">
        <v>-145244.01999999999</v>
      </c>
      <c r="E89" s="34"/>
      <c r="F89" s="35"/>
    </row>
    <row r="90" spans="1:6" s="25" customFormat="1" ht="18.75" x14ac:dyDescent="0.3">
      <c r="A90" s="2" t="s">
        <v>107</v>
      </c>
      <c r="B90" s="2"/>
      <c r="C90" s="30"/>
      <c r="D90" s="42">
        <v>0</v>
      </c>
      <c r="E90" s="34"/>
      <c r="F90" s="35"/>
    </row>
    <row r="91" spans="1:6" s="25" customFormat="1" ht="19.5" thickBot="1" x14ac:dyDescent="0.35">
      <c r="A91" s="27" t="s">
        <v>108</v>
      </c>
      <c r="B91" s="2"/>
      <c r="C91" s="30"/>
      <c r="D91" s="42"/>
      <c r="E91" s="32">
        <f>D89</f>
        <v>-145244.01999999999</v>
      </c>
      <c r="F91" s="35"/>
    </row>
    <row r="92" spans="1:6" s="25" customFormat="1" ht="19.5" thickTop="1" x14ac:dyDescent="0.3">
      <c r="A92" s="27"/>
      <c r="B92" s="2"/>
      <c r="C92" s="30"/>
      <c r="D92" s="42"/>
      <c r="E92" s="34"/>
      <c r="F92" s="35"/>
    </row>
    <row r="93" spans="1:6" s="25" customFormat="1" ht="18.75" x14ac:dyDescent="0.3">
      <c r="A93" s="27" t="s">
        <v>49</v>
      </c>
      <c r="B93" s="2"/>
      <c r="C93" s="30"/>
      <c r="D93" s="42"/>
      <c r="E93" s="30"/>
      <c r="F93" s="35"/>
    </row>
    <row r="94" spans="1:6" s="25" customFormat="1" ht="18.75" x14ac:dyDescent="0.3">
      <c r="A94" s="2" t="s">
        <v>50</v>
      </c>
      <c r="B94" s="2"/>
      <c r="C94" s="30">
        <v>0</v>
      </c>
      <c r="D94" s="42">
        <v>-258774.27</v>
      </c>
      <c r="E94" s="30"/>
      <c r="F94" s="35"/>
    </row>
    <row r="95" spans="1:6" s="25" customFormat="1" ht="18.75" x14ac:dyDescent="0.3">
      <c r="A95" s="2" t="s">
        <v>51</v>
      </c>
      <c r="B95" s="2"/>
      <c r="C95" s="30">
        <v>0</v>
      </c>
      <c r="D95" s="42">
        <f>('[1]MAYO 2021'!D96*C95%)+'[1]JUNIO 2021'!D96</f>
        <v>0</v>
      </c>
      <c r="E95" s="30"/>
      <c r="F95" s="35"/>
    </row>
    <row r="96" spans="1:6" s="25" customFormat="1" ht="18.75" x14ac:dyDescent="0.3">
      <c r="A96" s="2" t="s">
        <v>52</v>
      </c>
      <c r="B96" s="2"/>
      <c r="C96" s="30">
        <v>0</v>
      </c>
      <c r="D96" s="42"/>
      <c r="E96" s="30"/>
      <c r="F96" s="35"/>
    </row>
    <row r="97" spans="1:6" s="25" customFormat="1" ht="18.75" x14ac:dyDescent="0.3">
      <c r="A97" s="2" t="s">
        <v>53</v>
      </c>
      <c r="B97" s="2"/>
      <c r="C97" s="30" t="e">
        <f>+('[1] JULIO 2021 PROYECTADO'!D98-'[1]JUNIO 2021'!D98)/'[1]JUNIO 2021'!D98*100</f>
        <v>#DIV/0!</v>
      </c>
      <c r="D97" s="42">
        <v>-2396017.2000000002</v>
      </c>
      <c r="E97" s="30"/>
      <c r="F97" s="35"/>
    </row>
    <row r="98" spans="1:6" s="25" customFormat="1" x14ac:dyDescent="0.25">
      <c r="A98" s="2"/>
      <c r="B98" s="2"/>
      <c r="C98" s="30"/>
      <c r="D98" s="30"/>
      <c r="E98" s="30"/>
      <c r="F98" s="35"/>
    </row>
    <row r="99" spans="1:6" s="25" customFormat="1" ht="16.5" thickBot="1" x14ac:dyDescent="0.3">
      <c r="A99" s="27" t="s">
        <v>54</v>
      </c>
      <c r="B99" s="2"/>
      <c r="C99" s="30"/>
      <c r="D99" s="30"/>
      <c r="E99" s="32">
        <f>+D94+D95+D96+D97</f>
        <v>-2654791.4700000002</v>
      </c>
      <c r="F99" s="35"/>
    </row>
    <row r="100" spans="1:6" s="25" customFormat="1" ht="16.5" thickTop="1" x14ac:dyDescent="0.25">
      <c r="A100" s="27"/>
      <c r="B100" s="2"/>
      <c r="C100" s="30"/>
      <c r="D100" s="30"/>
      <c r="E100" s="34"/>
      <c r="F100" s="35"/>
    </row>
    <row r="101" spans="1:6" s="25" customFormat="1" x14ac:dyDescent="0.25">
      <c r="A101" s="27" t="s">
        <v>111</v>
      </c>
      <c r="B101" s="2"/>
      <c r="C101" s="30"/>
      <c r="D101" s="30"/>
      <c r="E101" s="44">
        <v>-2800035.49</v>
      </c>
      <c r="F101" s="35"/>
    </row>
    <row r="102" spans="1:6" s="25" customFormat="1" ht="16.5" thickBot="1" x14ac:dyDescent="0.3">
      <c r="A102" s="27" t="s">
        <v>55</v>
      </c>
      <c r="B102" s="27"/>
      <c r="C102" s="30"/>
      <c r="D102" s="36"/>
      <c r="E102" s="32">
        <f>+E29+E79+E86+E99+E91</f>
        <v>6685663.0500001702</v>
      </c>
      <c r="F102" s="37"/>
    </row>
    <row r="103" spans="1:6" s="25" customFormat="1" ht="16.5" thickTop="1" x14ac:dyDescent="0.25">
      <c r="A103" s="27"/>
      <c r="B103" s="27"/>
      <c r="C103" s="30"/>
      <c r="D103" s="36"/>
      <c r="E103" s="34"/>
      <c r="F103" s="35"/>
    </row>
    <row r="104" spans="1:6" s="25" customFormat="1" x14ac:dyDescent="0.25">
      <c r="A104" s="27"/>
      <c r="B104" s="27"/>
      <c r="C104" s="30"/>
      <c r="D104" s="36"/>
      <c r="E104" s="34"/>
      <c r="F104" s="35"/>
    </row>
    <row r="105" spans="1:6" s="25" customFormat="1" x14ac:dyDescent="0.25">
      <c r="A105" s="2"/>
      <c r="B105" s="2"/>
      <c r="C105" s="2"/>
      <c r="D105" s="2"/>
      <c r="E105" s="2"/>
      <c r="F105" s="35"/>
    </row>
    <row r="106" spans="1:6" s="25" customFormat="1" x14ac:dyDescent="0.25">
      <c r="A106" s="2"/>
      <c r="B106" s="2"/>
      <c r="C106" s="2"/>
      <c r="D106" s="2"/>
      <c r="E106" s="2"/>
      <c r="F106" s="35"/>
    </row>
    <row r="107" spans="1:6" s="25" customFormat="1" x14ac:dyDescent="0.25">
      <c r="A107" s="38"/>
      <c r="B107" s="2"/>
      <c r="C107" s="2"/>
      <c r="D107" s="38"/>
      <c r="E107" s="38"/>
      <c r="F107" s="35"/>
    </row>
    <row r="108" spans="1:6" s="25" customFormat="1" x14ac:dyDescent="0.25">
      <c r="A108" s="26" t="s">
        <v>95</v>
      </c>
      <c r="B108" s="2"/>
      <c r="C108" s="2"/>
      <c r="D108" s="51" t="s">
        <v>96</v>
      </c>
      <c r="E108" s="51"/>
      <c r="F108" s="35"/>
    </row>
    <row r="109" spans="1:6" s="25" customFormat="1" x14ac:dyDescent="0.25">
      <c r="A109" s="26" t="s">
        <v>102</v>
      </c>
      <c r="B109" s="2"/>
      <c r="C109" s="2"/>
      <c r="D109" s="46" t="s">
        <v>56</v>
      </c>
      <c r="E109" s="46"/>
      <c r="F109" s="35"/>
    </row>
    <row r="110" spans="1:6" s="25" customFormat="1" x14ac:dyDescent="0.25">
      <c r="A110" s="26"/>
      <c r="B110" s="2"/>
      <c r="C110" s="2"/>
      <c r="D110" s="26"/>
      <c r="E110" s="26"/>
      <c r="F110" s="35"/>
    </row>
    <row r="111" spans="1:6" s="25" customFormat="1" x14ac:dyDescent="0.25">
      <c r="A111" s="2"/>
      <c r="B111" s="39"/>
      <c r="C111" s="40"/>
      <c r="D111" s="2"/>
      <c r="E111" s="2"/>
      <c r="F111" s="35"/>
    </row>
    <row r="112" spans="1:6" s="25" customFormat="1" x14ac:dyDescent="0.25">
      <c r="A112" s="2"/>
      <c r="B112" s="26" t="s">
        <v>99</v>
      </c>
      <c r="C112" s="26"/>
      <c r="D112" s="2"/>
      <c r="E112" s="2"/>
      <c r="F112" s="35"/>
    </row>
    <row r="113" spans="1:6" s="25" customFormat="1" x14ac:dyDescent="0.25">
      <c r="A113" s="2"/>
      <c r="B113" s="26" t="s">
        <v>57</v>
      </c>
      <c r="C113" s="26"/>
      <c r="D113" s="2"/>
      <c r="E113" s="2"/>
      <c r="F113" s="35"/>
    </row>
    <row r="114" spans="1:6" s="25" customFormat="1" x14ac:dyDescent="0.25">
      <c r="A114" s="2"/>
      <c r="B114" s="2"/>
      <c r="C114" s="2"/>
      <c r="D114" s="2"/>
      <c r="E114" s="2"/>
      <c r="F114" s="2"/>
    </row>
    <row r="115" spans="1:6" s="25" customFormat="1" x14ac:dyDescent="0.25">
      <c r="A115" s="2" t="s">
        <v>110</v>
      </c>
      <c r="B115" s="2"/>
      <c r="C115" s="2"/>
      <c r="D115" s="2"/>
      <c r="E115" s="2"/>
      <c r="F115" s="2"/>
    </row>
    <row r="116" spans="1:6" s="25" customFormat="1" x14ac:dyDescent="0.25">
      <c r="A116" s="2" t="s">
        <v>109</v>
      </c>
      <c r="B116" s="2"/>
      <c r="C116" s="2"/>
      <c r="D116" s="2"/>
      <c r="E116" s="2"/>
      <c r="F116" s="2"/>
    </row>
    <row r="117" spans="1:6" s="25" customFormat="1" x14ac:dyDescent="0.25">
      <c r="A117" s="2"/>
      <c r="B117" s="2"/>
      <c r="C117" s="2"/>
      <c r="D117" s="2"/>
      <c r="E117" s="2"/>
      <c r="F117" s="2"/>
    </row>
  </sheetData>
  <mergeCells count="6">
    <mergeCell ref="D109:E109"/>
    <mergeCell ref="D108:E108"/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RESULTADO MAYO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2026-08-10T13:30:40Z</dcterms:modified>
</cp:coreProperties>
</file>