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mdominguezc\Documents\1) Información del Portal de Transparencia\12) Finanzas\3- Marzo 2026\2) Ingresos y Egresos\"/>
    </mc:Choice>
  </mc:AlternateContent>
  <bookViews>
    <workbookView xWindow="0" yWindow="0" windowWidth="28800" windowHeight="11835" firstSheet="1" activeTab="1"/>
  </bookViews>
  <sheets>
    <sheet name="ESTADO DE SITUACION P. 2025" sheetId="2" r:id="rId1"/>
    <sheet name="ESTADO RESULTADO MARZO 2026" sheetId="3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9" i="3" l="1"/>
  <c r="E91" i="3"/>
  <c r="E86" i="3" l="1"/>
  <c r="C97" i="3" l="1"/>
  <c r="E99" i="3"/>
  <c r="C84" i="3"/>
  <c r="C83" i="3"/>
  <c r="C82" i="3"/>
  <c r="E75" i="3"/>
  <c r="C73" i="3"/>
  <c r="C72" i="3"/>
  <c r="C71" i="3"/>
  <c r="C70" i="3"/>
  <c r="E67" i="3"/>
  <c r="C64" i="3"/>
  <c r="C63" i="3"/>
  <c r="E60" i="3"/>
  <c r="C58" i="3"/>
  <c r="C57" i="3"/>
  <c r="C56" i="3"/>
  <c r="E51" i="3"/>
  <c r="C49" i="3"/>
  <c r="C48" i="3"/>
  <c r="C47" i="3"/>
  <c r="C46" i="3"/>
  <c r="D41" i="3"/>
  <c r="E43" i="3" s="1"/>
  <c r="C40" i="3"/>
  <c r="C39" i="3"/>
  <c r="E36" i="3"/>
  <c r="C34" i="3"/>
  <c r="C33" i="3"/>
  <c r="C32" i="3"/>
  <c r="E27" i="3"/>
  <c r="C25" i="3"/>
  <c r="D25" i="3" s="1"/>
  <c r="C24" i="3"/>
  <c r="D24" i="3" s="1"/>
  <c r="C23" i="3"/>
  <c r="C22" i="3"/>
  <c r="E18" i="3"/>
  <c r="C16" i="3"/>
  <c r="C15" i="3"/>
  <c r="C14" i="3"/>
  <c r="E10" i="3"/>
  <c r="C9" i="3"/>
  <c r="C8" i="3"/>
  <c r="C7" i="3"/>
  <c r="E77" i="3" l="1"/>
  <c r="E29" i="3"/>
  <c r="E53" i="3"/>
  <c r="G39" i="2"/>
  <c r="E79" i="3" l="1"/>
  <c r="E101" i="3"/>
</calcChain>
</file>

<file path=xl/sharedStrings.xml><?xml version="1.0" encoding="utf-8"?>
<sst xmlns="http://schemas.openxmlformats.org/spreadsheetml/2006/main" count="135" uniqueCount="112">
  <si>
    <t>CORAASAN</t>
  </si>
  <si>
    <t>ESTADO DE RESULTADO</t>
  </si>
  <si>
    <t>VALORES EN RD$</t>
  </si>
  <si>
    <t>INGRESOS POR SERVICIOS ACUEDUCTOS</t>
  </si>
  <si>
    <t>Balance Acumulado</t>
  </si>
  <si>
    <t>Medido</t>
  </si>
  <si>
    <t>No medido</t>
  </si>
  <si>
    <t>Otros Ingresos</t>
  </si>
  <si>
    <t xml:space="preserve">Total Ingresos por Servicios Acueductos </t>
  </si>
  <si>
    <t>INGRESOS POR SERVICIOS ALCANTARILLADO</t>
  </si>
  <si>
    <t>Total Ingresos por Servicios Alcantarillado</t>
  </si>
  <si>
    <t>OTROS INGRESOS</t>
  </si>
  <si>
    <t>Retiro Activos</t>
  </si>
  <si>
    <t xml:space="preserve">Ingresos por Inversiones </t>
  </si>
  <si>
    <t>Ingresos Varios</t>
  </si>
  <si>
    <t>Propiedades para uso futuro</t>
  </si>
  <si>
    <t>Retiro Activos Fijos Proceso</t>
  </si>
  <si>
    <t>Total Otros Ingresos</t>
  </si>
  <si>
    <t>TOTAL INGRESOS</t>
  </si>
  <si>
    <t>GASTOS DE OPERACIÓN ACUEDUCTO</t>
  </si>
  <si>
    <t xml:space="preserve">Captacion </t>
  </si>
  <si>
    <t>Planta de Tratamiento</t>
  </si>
  <si>
    <t>Transmision y Distribucion</t>
  </si>
  <si>
    <t>Total Gastos de Operación Acueducto</t>
  </si>
  <si>
    <t>GASTOS DE OPERACIÓN ALCANTARILLADO</t>
  </si>
  <si>
    <t>Recoleccion</t>
  </si>
  <si>
    <t>Evacuacion</t>
  </si>
  <si>
    <t>Total Gastos de Operación Alcantarillado</t>
  </si>
  <si>
    <t>GASTOS DE OPERACIÓN ADMINISTRATIVAS</t>
  </si>
  <si>
    <t>Oficina Administrativas</t>
  </si>
  <si>
    <t>Servicios Generales</t>
  </si>
  <si>
    <t>Oficina Perifericas</t>
  </si>
  <si>
    <t>Oficina Comerciales</t>
  </si>
  <si>
    <t>Total Gastos de Operación Administrativas</t>
  </si>
  <si>
    <t>TOTAL GASTOS DE OPERACIONES</t>
  </si>
  <si>
    <t>GASTOS DE MANTENIMIENTO ACUEDUCTO</t>
  </si>
  <si>
    <t>Total Gastos de Mantenimiento Acueducto</t>
  </si>
  <si>
    <t>GASTOS DE MANTENIMIENTO ALCANTARILLADO</t>
  </si>
  <si>
    <t>Total Gastos de Mantenimiento Alcantarillado</t>
  </si>
  <si>
    <t>GASTOS DE MANTENIMIENTO ADMINISTRATIVAS</t>
  </si>
  <si>
    <t>Total Gastos de Mantenimiento Administrativas</t>
  </si>
  <si>
    <t>TOTAL GASTOS DE MANTENIMIENTO</t>
  </si>
  <si>
    <t>TOTAL GASTOS DE  OPERACIÓN Y MANTENIMIENTO</t>
  </si>
  <si>
    <t>GASTOS DE DEPRECIACION</t>
  </si>
  <si>
    <t>Acueducto</t>
  </si>
  <si>
    <t>Alcantarillado</t>
  </si>
  <si>
    <t>Propiedades Comunes</t>
  </si>
  <si>
    <t>Retiro de Activos</t>
  </si>
  <si>
    <t>Total Gastos de Depreciacion</t>
  </si>
  <si>
    <t>GASTOS FINANCIEROS</t>
  </si>
  <si>
    <t>Intereses Deudas Corto Plazo</t>
  </si>
  <si>
    <t>Gastos de Intereses</t>
  </si>
  <si>
    <t>Intereses Aplicados a Construccion</t>
  </si>
  <si>
    <t>Gastos de Comisiones Bancarias</t>
  </si>
  <si>
    <t>Total Gastos Financieros</t>
  </si>
  <si>
    <t>TOTAL RESULTADO DEL PERIODO</t>
  </si>
  <si>
    <t>Direccion Financiera</t>
  </si>
  <si>
    <t>Dirección General</t>
  </si>
  <si>
    <t>COORPORACION ACUEDUCTO Y ALCANTARILLADO DE SANTIAGO</t>
  </si>
  <si>
    <t>ACTIVOS NO CORRIENTES</t>
  </si>
  <si>
    <t>INVERSIONES Y OTROS</t>
  </si>
  <si>
    <t>DOCUMENTOS Y CUENTAS POR COBRAR</t>
  </si>
  <si>
    <t>INVENTARIOS</t>
  </si>
  <si>
    <t>PAGOS ANTICIPADOS</t>
  </si>
  <si>
    <t>OTROS ACTIVOS</t>
  </si>
  <si>
    <t>APORTES</t>
  </si>
  <si>
    <t>CREDITOS DIFERIDOS</t>
  </si>
  <si>
    <t>Cuentas de orden (DR)</t>
  </si>
  <si>
    <t>Cobro serv. De Basura</t>
  </si>
  <si>
    <t>Compensacion pago clientes</t>
  </si>
  <si>
    <t>Total Cuentas de Orden (DR)</t>
  </si>
  <si>
    <t>Cuentas de orden (CR)</t>
  </si>
  <si>
    <t>Total  Cuentas de Orden (CR)</t>
  </si>
  <si>
    <t>BALANCE GENERAL</t>
  </si>
  <si>
    <t>ACTIVOS</t>
  </si>
  <si>
    <t>ACTIVOS CORRIENTES</t>
  </si>
  <si>
    <t>EFECTIVO</t>
  </si>
  <si>
    <t>TOTAL DE ACTIVOS CORRIENTES</t>
  </si>
  <si>
    <t xml:space="preserve">ACUEDUCTO </t>
  </si>
  <si>
    <t>ALCANTARILLADO</t>
  </si>
  <si>
    <t>PROPIEDADES COMUNES</t>
  </si>
  <si>
    <t>CONSTRUCCIONES EN PROCESO</t>
  </si>
  <si>
    <t>TOTAL DE ACTIVOS NO CORRIENTES</t>
  </si>
  <si>
    <t>TOTAL DE ACTIVOS</t>
  </si>
  <si>
    <t>PASIVOS</t>
  </si>
  <si>
    <t>PASIVOS  CORRIENTES</t>
  </si>
  <si>
    <t>TOTAL DE PASIVOS CORRIENTES</t>
  </si>
  <si>
    <t>PASIVOS NO CORRIENTES</t>
  </si>
  <si>
    <t xml:space="preserve">OBLIGACIONES A LARGO PLAZO </t>
  </si>
  <si>
    <t>TOTAL DE PASIVOS NO CORRIENTES</t>
  </si>
  <si>
    <t>TOTAL DE PASIVOS</t>
  </si>
  <si>
    <t>PATRIMONIO</t>
  </si>
  <si>
    <t xml:space="preserve">RESULTADOS </t>
  </si>
  <si>
    <t>TOTAL DE PATRIMONIO</t>
  </si>
  <si>
    <t>TOTAL  PASIVOS Y PATRIMONIO</t>
  </si>
  <si>
    <t xml:space="preserve">Licda. Bismary B. Roque </t>
  </si>
  <si>
    <t xml:space="preserve">Lic. Juana Elizabeth Cruz </t>
  </si>
  <si>
    <t>Contadora</t>
  </si>
  <si>
    <t>Dirección Financiera</t>
  </si>
  <si>
    <t>Ing. Andrés  Cueto Rosario</t>
  </si>
  <si>
    <r>
      <rPr>
        <b/>
        <sz val="11"/>
        <color indexed="8"/>
        <rFont val="Times New Roman"/>
        <family val="1"/>
      </rPr>
      <t>SALVEDAD</t>
    </r>
    <r>
      <rPr>
        <sz val="11"/>
        <color indexed="8"/>
        <rFont val="Times New Roman"/>
        <family val="1"/>
      </rPr>
      <t>: El Balance General, contiene partidas sujetas a modificaciones fueron elaborados a</t>
    </r>
  </si>
  <si>
    <t>solicitud de la Dirección de Planificación y Desarrollo y la Dirección General.</t>
  </si>
  <si>
    <t>Contadora (Interina)</t>
  </si>
  <si>
    <t>CORRESPONDIENTE A JULIO 2025</t>
  </si>
  <si>
    <t xml:space="preserve"> % VARIACION</t>
  </si>
  <si>
    <t>Gastos que Rebajan Ingresos</t>
  </si>
  <si>
    <t xml:space="preserve">Retiro de Ativos </t>
  </si>
  <si>
    <t xml:space="preserve">Otros Gastos </t>
  </si>
  <si>
    <t>Total de Gastos que Rebajan Ingresos</t>
  </si>
  <si>
    <t>solicitud de la Dirección de Planificación y Desarrollo y la Dirección General</t>
  </si>
  <si>
    <r>
      <rPr>
        <b/>
        <sz val="12"/>
        <color indexed="8"/>
        <rFont val="Times New Roman"/>
        <family val="1"/>
      </rPr>
      <t>SALVEDAD</t>
    </r>
    <r>
      <rPr>
        <sz val="12"/>
        <color indexed="8"/>
        <rFont val="Times New Roman"/>
        <family val="1"/>
      </rPr>
      <t>: El Estado de Resultado, contiene partidas sujetas a modificaciones fueron elaborados a</t>
    </r>
  </si>
  <si>
    <t>CORRESPONDIENTE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</si>
</sst>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i/>
      <sz val="11"/>
      <color theme="1"/>
      <name val="Calibri"/>
      <family val="2"/>
      <scheme val="minor"/>
    </font>
    <font>
      <i/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2"/>
      <color theme="1"/>
      <name val="Calibri"/>
      <family val="2"/>
      <scheme val="minor"/>
    </font>
    <font>
      <sz val="12"/>
      <color rgb="FFFF0000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0" fillId="0" borderId="0" xfId="0" applyFont="1"/>
    <xf numFmtId="0" fontId="1" fillId="0" borderId="0" xfId="0" applyFont="1" applyAlignment="1">
      <alignment horizontal="left"/>
    </xf>
    <xf numFmtId="4" fontId="2" fillId="0" borderId="0" xfId="0" applyNumberFormat="1" applyFont="1"/>
    <xf numFmtId="4" fontId="2" fillId="0" borderId="2" xfId="0" applyNumberFormat="1" applyFont="1" applyBorder="1"/>
    <xf numFmtId="4" fontId="1" fillId="0" borderId="0" xfId="0" applyNumberFormat="1" applyFont="1"/>
    <xf numFmtId="0" fontId="6" fillId="0" borderId="0" xfId="0" applyFont="1"/>
    <xf numFmtId="0" fontId="7" fillId="0" borderId="0" xfId="0" applyFont="1"/>
    <xf numFmtId="4" fontId="6" fillId="0" borderId="1" xfId="0" applyNumberFormat="1" applyFont="1" applyBorder="1"/>
    <xf numFmtId="0" fontId="8" fillId="0" borderId="0" xfId="0" applyFont="1"/>
    <xf numFmtId="4" fontId="6" fillId="0" borderId="0" xfId="0" applyNumberFormat="1" applyFont="1"/>
    <xf numFmtId="4" fontId="2" fillId="0" borderId="0" xfId="0" applyNumberFormat="1" applyFont="1" applyBorder="1"/>
    <xf numFmtId="4" fontId="1" fillId="0" borderId="1" xfId="0" applyNumberFormat="1" applyFont="1" applyBorder="1"/>
    <xf numFmtId="4" fontId="1" fillId="0" borderId="0" xfId="0" applyNumberFormat="1" applyFont="1" applyBorder="1"/>
    <xf numFmtId="0" fontId="2" fillId="0" borderId="2" xfId="0" applyFont="1" applyBorder="1"/>
    <xf numFmtId="0" fontId="2" fillId="0" borderId="0" xfId="0" applyFont="1" applyAlignment="1">
      <alignment horizontal="center" wrapText="1"/>
    </xf>
    <xf numFmtId="0" fontId="11" fillId="0" borderId="0" xfId="0" applyFont="1"/>
    <xf numFmtId="4" fontId="0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4" fontId="4" fillId="0" borderId="0" xfId="0" applyNumberFormat="1" applyFont="1"/>
    <xf numFmtId="4" fontId="4" fillId="0" borderId="0" xfId="0" applyNumberFormat="1" applyFont="1" applyFill="1" applyBorder="1"/>
    <xf numFmtId="4" fontId="4" fillId="0" borderId="0" xfId="0" applyNumberFormat="1" applyFont="1" applyBorder="1"/>
    <xf numFmtId="4" fontId="5" fillId="0" borderId="1" xfId="0" applyNumberFormat="1" applyFont="1" applyBorder="1"/>
    <xf numFmtId="4" fontId="4" fillId="0" borderId="0" xfId="0" applyNumberFormat="1" applyFont="1" applyFill="1"/>
    <xf numFmtId="4" fontId="5" fillId="0" borderId="0" xfId="0" applyNumberFormat="1" applyFont="1" applyBorder="1"/>
    <xf numFmtId="0" fontId="12" fillId="0" borderId="0" xfId="0" applyFont="1"/>
    <xf numFmtId="4" fontId="5" fillId="0" borderId="0" xfId="0" applyNumberFormat="1" applyFont="1"/>
    <xf numFmtId="4" fontId="12" fillId="0" borderId="0" xfId="0" applyNumberFormat="1" applyFont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704851</xdr:colOff>
      <xdr:row>0</xdr:row>
      <xdr:rowOff>142875</xdr:rowOff>
    </xdr:from>
    <xdr:to>
      <xdr:col>1</xdr:col>
      <xdr:colOff>1428751</xdr:colOff>
      <xdr:row>5</xdr:row>
      <xdr:rowOff>9525</xdr:rowOff>
    </xdr:to>
    <xdr:pic>
      <xdr:nvPicPr>
        <xdr:cNvPr id="2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1" y="142875"/>
          <a:ext cx="14859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1152525</xdr:colOff>
      <xdr:row>4</xdr:row>
      <xdr:rowOff>57150</xdr:rowOff>
    </xdr:to>
    <xdr:pic>
      <xdr:nvPicPr>
        <xdr:cNvPr id="2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11525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icentef/Desktop/ESTADOS%20DE%20RESULTADOS%20%20ACTUALIZAD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  <sheetName val="ENERO 2020"/>
      <sheetName val="ENERO 2020 PROYECTADO"/>
      <sheetName val="FEBRERO 2020"/>
      <sheetName val="FEBRERO 2020 PROYECTADO"/>
      <sheetName val="MARZO 2020"/>
      <sheetName val="MARZO 2020 PROYECTADO"/>
      <sheetName val="ABRIL 2020"/>
      <sheetName val="ABRIL 2020 PROYECTADO"/>
      <sheetName val="MAYO 2020"/>
      <sheetName val="MAYO PROYECTADO 2020"/>
      <sheetName val="JUNIO 2020"/>
      <sheetName val="JUNIO PROYECTADO 2020"/>
      <sheetName val="JULIO 2020"/>
      <sheetName val="JULIO PROYECTADO 2020"/>
      <sheetName val="AGOSTO 2020"/>
      <sheetName val="AGOSTO PROYECTADO 2020"/>
      <sheetName val="SEPTIEMBRE 2020"/>
      <sheetName val="SEPTIEMBRE PROYECTADO 2020"/>
      <sheetName val="OCTUBRE 2020"/>
      <sheetName val="NOVIEMBRE 2020"/>
      <sheetName val="DICIEMBRE 2020"/>
      <sheetName val="ENERO 2021 PROYECTADO"/>
      <sheetName val="ENERO 2021"/>
      <sheetName val="FEBRERO 2021 PROYECTADO"/>
      <sheetName val="FEBRERO 2021"/>
      <sheetName val="MARZO 2021 PROYECTADO"/>
      <sheetName val="MARZO 2021"/>
      <sheetName val="ABRIL 2021"/>
      <sheetName val="ABRIL 2021 PROYECTADO"/>
      <sheetName val="MAYO 2021"/>
      <sheetName val="MAYO 2021 PROYECTADO"/>
      <sheetName val="JUNIO 2021"/>
      <sheetName val="JUNIO 2021 PROYECTADO"/>
      <sheetName val="JULIO 2021"/>
      <sheetName val=" JULIO 2021 PROYECTADO"/>
      <sheetName val="AGOSTO 2021"/>
      <sheetName val=" AGOSTO 2021 PROYECTADO "/>
      <sheetName val="SEPTIEMBRE 2021"/>
      <sheetName val="SEPTIEMBRE PROYECTADO"/>
      <sheetName val="OCTUBRE 2021"/>
      <sheetName val="OCTUBRE PROYECTADO"/>
      <sheetName val="NOVIEMBRE 2021"/>
      <sheetName val="NOVIEMBRE PROYECTADO"/>
      <sheetName val="DICIEMBRE 2021"/>
      <sheetName val="DICIEMBRE PROYECTADO"/>
      <sheetName val="ENERO 2022"/>
      <sheetName val="ENERO PROYECTADO 2022"/>
      <sheetName val="FEBRERO 2022"/>
      <sheetName val="FEBRERO PROYECTADO 2022"/>
      <sheetName val="FEBRERO MAS REAL 2022"/>
      <sheetName val="MARZO 2022"/>
      <sheetName val="MARZO PROYECTADO 2022"/>
      <sheetName val="ABRIL 2022"/>
      <sheetName val="ABRIL PROYECTADO 2022"/>
      <sheetName val="MAYO 2022"/>
      <sheetName val="MAYO PROYECTADO 2022"/>
      <sheetName val="JUNIO 2022"/>
      <sheetName val="JUNIO PROYECTADO 2022"/>
      <sheetName val="JULIO 2022"/>
      <sheetName val="JULIO PROYECTADO 2022"/>
      <sheetName val="AGOSTO 2022"/>
      <sheetName val="AGOSTO PROYECTADO 2022"/>
      <sheetName val="SEPTIEMBRE 2022"/>
      <sheetName val="SEPTIEMBRE PROYECTADO 2022"/>
      <sheetName val="OCTUBRE 2022"/>
      <sheetName val="OCTUBRE PROYECTADO 2022"/>
      <sheetName val="NOVIEMBRE 2022"/>
      <sheetName val="NOVIEMBRE PROYECTADO 2022"/>
      <sheetName val="DICIEMBRE 2022"/>
      <sheetName val="DICIEMBRE PROYECTADO 2022"/>
      <sheetName val="ENERO 2023"/>
      <sheetName val="ENERO PROYECTADO 2023"/>
      <sheetName val="FEBRERO 2023"/>
      <sheetName val=" FEBRERO PROYECTADO 2023"/>
      <sheetName val="MARZO 2023"/>
      <sheetName val="MARZO PROYECTADO 2023"/>
      <sheetName val="ABRIL 2023"/>
      <sheetName val="ABRIL PROYECTADO 2023"/>
      <sheetName val="MAYO PROYECTADO 2023"/>
      <sheetName val="MAYO 2023"/>
      <sheetName val="JUNIO 2023"/>
      <sheetName val="JUNIO PROYECTADO 2023"/>
      <sheetName val="JULIO 2023"/>
      <sheetName val="JULIO PROYECTADO 2023"/>
      <sheetName val="AGOSTO 2023"/>
      <sheetName val="AGOSTO PROYECTADO 2023"/>
      <sheetName val="SEPTIEMBRE 2023"/>
      <sheetName val="OCTUBRE 2023"/>
      <sheetName val="SEPTIEMBRE PROYECTADO 2023"/>
      <sheetName val="NOVIEMBRE 2023"/>
      <sheetName val="NOVIEMBRE PROYECTADO 2023"/>
      <sheetName val="OCTUBRE PROYECTADO 2023"/>
      <sheetName val="DICIEMBRE PROYECTADO 2023"/>
      <sheetName val="DICIEMBRE 2023"/>
      <sheetName val="ENERO 2024"/>
      <sheetName val="ENERO PROYECTADO 2024"/>
      <sheetName val="FEBRERO PROYECTADO 2024"/>
      <sheetName val="FEBRERO 2024"/>
      <sheetName val="MARZO PROYECTADO 2024"/>
      <sheetName val="MARZO 2024"/>
      <sheetName val="ABRIL 2024"/>
      <sheetName val="ABRIL PROYECTADO 2024"/>
      <sheetName val="MAYO PROYECTADO 2024"/>
      <sheetName val="MAYO 2024"/>
      <sheetName val="JUNIO 2024"/>
      <sheetName val="JULIO PROYECTADO 2024"/>
      <sheetName val="JULIO 2024"/>
      <sheetName val="AGOSTO PROYECTADO 2024"/>
      <sheetName val="AGOSTO 2024"/>
      <sheetName val="SEPTIEMBRE 2024"/>
      <sheetName val="SEPTIEMBRE PROYECTADO 2024"/>
      <sheetName val="OCTUBRE PROYECTADO 2024"/>
      <sheetName val="OCTUBRE 2024"/>
      <sheetName val="NOVIEMBRE 2024"/>
      <sheetName val="NOVIEMBRE PROYECTADO 2024"/>
      <sheetName val="DICIEMBRE PROYECTADO 2024"/>
      <sheetName val="DICIEMBRE 2024"/>
      <sheetName val="ENERO PROYECTADO 2025"/>
      <sheetName val="ENERO 2025"/>
      <sheetName val="FEBRERO PROYECTADO 2025"/>
      <sheetName val="FEBRERO 2025"/>
      <sheetName val="MARZO PROYECTADO 2025 BY BIS"/>
      <sheetName val="MARZO 2025"/>
      <sheetName val="ABRIL PROYECTADO 2025"/>
      <sheetName val="ABRIL 2025"/>
      <sheetName val="MAYO 2025"/>
      <sheetName val="MAYO PROYECTADO 2025"/>
      <sheetName val="JUNIO 2025"/>
      <sheetName val="JULIO 2025 "/>
      <sheetName val="JULIO PROYECTADO 2025"/>
      <sheetName val="AGOSTO COMPARACION 2025"/>
      <sheetName val="AGOSTO PROYECTADO 2025"/>
      <sheetName val="AGOSTO REAL 2025"/>
      <sheetName val="SEPTIEMBRE PROYECTADO 2025"/>
      <sheetName val="SEPTIEMBRE REAL 2025 "/>
      <sheetName val="OCTUBRE PROYECTADO 2025"/>
      <sheetName val="OCTUBRE REAL 2025 "/>
      <sheetName val="NOVIEMBRE PROYECTADO 2025"/>
      <sheetName val="NOVIEMBRE REAL 2025 "/>
      <sheetName val="DICIEMBRE PROYECTADO 2025"/>
      <sheetName val="DICIEMBRE REAL 2025 "/>
      <sheetName val="ENERO 2026 ENTREGAR"/>
      <sheetName val="FEBRERO PROYECTADO 2026"/>
      <sheetName val="FEBRERO 2026 ENTREGAR "/>
      <sheetName val="MARZO PROYECTADO 20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24">
          <cell r="D24" t="e">
            <v>#VALUE!</v>
          </cell>
        </row>
      </sheetData>
      <sheetData sheetId="40"/>
      <sheetData sheetId="41">
        <row r="24">
          <cell r="D24" t="e">
            <v>#VALUE!</v>
          </cell>
        </row>
        <row r="90">
          <cell r="D90">
            <v>0</v>
          </cell>
        </row>
      </sheetData>
      <sheetData sheetId="42"/>
      <sheetData sheetId="43">
        <row r="7">
          <cell r="D7">
            <v>210106470.00999999</v>
          </cell>
        </row>
        <row r="8">
          <cell r="D8">
            <v>308244372.52999997</v>
          </cell>
        </row>
        <row r="14">
          <cell r="D14">
            <v>62496739.640000001</v>
          </cell>
        </row>
        <row r="15">
          <cell r="D15">
            <v>9081247.0199999996</v>
          </cell>
        </row>
        <row r="22">
          <cell r="D22">
            <v>22187609.960000001</v>
          </cell>
        </row>
        <row r="23">
          <cell r="D23" t="e">
            <v>#VALUE!</v>
          </cell>
        </row>
        <row r="32">
          <cell r="D32">
            <v>-147986250.91999999</v>
          </cell>
        </row>
        <row r="33">
          <cell r="D33">
            <v>-110684849.66</v>
          </cell>
        </row>
        <row r="39">
          <cell r="D39">
            <v>-43983929.170000002</v>
          </cell>
        </row>
        <row r="40">
          <cell r="D40">
            <v>0</v>
          </cell>
        </row>
        <row r="46">
          <cell r="D46">
            <v>-108142723.15000001</v>
          </cell>
        </row>
        <row r="47">
          <cell r="D47">
            <v>-112391797.48999999</v>
          </cell>
        </row>
        <row r="48">
          <cell r="D48">
            <v>-124414242.45</v>
          </cell>
        </row>
        <row r="57">
          <cell r="D57">
            <v>-412880.26</v>
          </cell>
        </row>
        <row r="58">
          <cell r="D58">
            <v>-54294550.329999998</v>
          </cell>
        </row>
        <row r="64">
          <cell r="D64">
            <v>-2277601.25</v>
          </cell>
        </row>
        <row r="65">
          <cell r="D65">
            <v>0</v>
          </cell>
        </row>
        <row r="71">
          <cell r="D71">
            <v>-98530267.189999998</v>
          </cell>
        </row>
        <row r="72">
          <cell r="D72">
            <v>-51953506.340000004</v>
          </cell>
        </row>
        <row r="73">
          <cell r="D73">
            <v>-60810466.32</v>
          </cell>
        </row>
        <row r="83">
          <cell r="D83">
            <v>-22439124.129999999</v>
          </cell>
        </row>
        <row r="84">
          <cell r="D84">
            <v>-13376740.869999999</v>
          </cell>
        </row>
        <row r="85">
          <cell r="D85">
            <v>0</v>
          </cell>
        </row>
        <row r="90">
          <cell r="D90">
            <v>0</v>
          </cell>
        </row>
      </sheetData>
      <sheetData sheetId="44"/>
      <sheetData sheetId="45"/>
      <sheetData sheetId="46">
        <row r="7">
          <cell r="D7">
            <v>244186044.8926</v>
          </cell>
        </row>
        <row r="8">
          <cell r="D8">
            <v>361465509.15739995</v>
          </cell>
        </row>
        <row r="14">
          <cell r="D14">
            <v>73037509.329999998</v>
          </cell>
        </row>
        <row r="15">
          <cell r="D15">
            <v>10571182.699999999</v>
          </cell>
        </row>
        <row r="22">
          <cell r="D22">
            <v>27228917.400000002</v>
          </cell>
        </row>
        <row r="23">
          <cell r="D23" t="e">
            <v>#VALUE!</v>
          </cell>
        </row>
        <row r="32">
          <cell r="D32">
            <v>-173406404.02999997</v>
          </cell>
        </row>
        <row r="33">
          <cell r="D33">
            <v>-129216424.70999999</v>
          </cell>
        </row>
        <row r="39">
          <cell r="D39">
            <v>-51074083.380000003</v>
          </cell>
        </row>
        <row r="40">
          <cell r="D40">
            <v>0</v>
          </cell>
        </row>
        <row r="46">
          <cell r="D46">
            <v>-126634544.66000001</v>
          </cell>
        </row>
        <row r="47">
          <cell r="D47">
            <v>-129595667.13</v>
          </cell>
        </row>
        <row r="48">
          <cell r="D48">
            <v>-150811920.75</v>
          </cell>
        </row>
        <row r="57">
          <cell r="D57">
            <v>-577603.26</v>
          </cell>
        </row>
        <row r="58">
          <cell r="D58">
            <v>-64408085.319999993</v>
          </cell>
        </row>
        <row r="64">
          <cell r="D64">
            <v>-2849143.46</v>
          </cell>
        </row>
        <row r="65">
          <cell r="D65">
            <v>0</v>
          </cell>
        </row>
        <row r="71">
          <cell r="D71">
            <v>-116681796.59999999</v>
          </cell>
        </row>
        <row r="72">
          <cell r="D72">
            <v>-60627815.770000011</v>
          </cell>
        </row>
        <row r="73">
          <cell r="D73">
            <v>-70914641.049999997</v>
          </cell>
        </row>
        <row r="83">
          <cell r="D83">
            <v>-26184140.829999998</v>
          </cell>
        </row>
        <row r="84">
          <cell r="D84">
            <v>-15609682.929999998</v>
          </cell>
        </row>
        <row r="85">
          <cell r="D85">
            <v>0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>
        <row r="100">
          <cell r="E100">
            <v>-22955672.925376561</v>
          </cell>
        </row>
      </sheetData>
      <sheetData sheetId="148"/>
      <sheetData sheetId="149">
        <row r="101">
          <cell r="E101">
            <v>-50208252.20885051</v>
          </cell>
        </row>
      </sheetData>
      <sheetData sheetId="150"/>
      <sheetData sheetId="151"/>
      <sheetData sheetId="152"/>
      <sheetData sheetId="153"/>
      <sheetData sheetId="154"/>
      <sheetData sheetId="155"/>
      <sheetData sheetId="15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7"/>
  <sheetViews>
    <sheetView topLeftCell="A16" workbookViewId="0">
      <selection activeCell="G40" sqref="G40"/>
    </sheetView>
  </sheetViews>
  <sheetFormatPr baseColWidth="10" defaultRowHeight="15.75" x14ac:dyDescent="0.25"/>
  <cols>
    <col min="1" max="1" width="11.42578125" style="23"/>
    <col min="2" max="2" width="34.7109375" style="23" customWidth="1"/>
    <col min="3" max="3" width="9.140625" style="23" customWidth="1"/>
    <col min="4" max="4" width="11.140625" style="23" customWidth="1"/>
    <col min="5" max="5" width="9.28515625" style="23" customWidth="1"/>
    <col min="6" max="6" width="19.7109375" style="23" customWidth="1"/>
    <col min="7" max="7" width="16.7109375" style="23" bestFit="1" customWidth="1"/>
    <col min="8" max="257" width="11.42578125" style="23"/>
    <col min="258" max="258" width="34.7109375" style="23" customWidth="1"/>
    <col min="259" max="259" width="9.140625" style="23" customWidth="1"/>
    <col min="260" max="260" width="11.140625" style="23" customWidth="1"/>
    <col min="261" max="261" width="9.28515625" style="23" customWidth="1"/>
    <col min="262" max="262" width="19.7109375" style="23" customWidth="1"/>
    <col min="263" max="263" width="13.140625" style="23" customWidth="1"/>
    <col min="264" max="513" width="11.42578125" style="23"/>
    <col min="514" max="514" width="34.7109375" style="23" customWidth="1"/>
    <col min="515" max="515" width="9.140625" style="23" customWidth="1"/>
    <col min="516" max="516" width="11.140625" style="23" customWidth="1"/>
    <col min="517" max="517" width="9.28515625" style="23" customWidth="1"/>
    <col min="518" max="518" width="19.7109375" style="23" customWidth="1"/>
    <col min="519" max="519" width="13.140625" style="23" customWidth="1"/>
    <col min="520" max="769" width="11.42578125" style="23"/>
    <col min="770" max="770" width="34.7109375" style="23" customWidth="1"/>
    <col min="771" max="771" width="9.140625" style="23" customWidth="1"/>
    <col min="772" max="772" width="11.140625" style="23" customWidth="1"/>
    <col min="773" max="773" width="9.28515625" style="23" customWidth="1"/>
    <col min="774" max="774" width="19.7109375" style="23" customWidth="1"/>
    <col min="775" max="775" width="13.140625" style="23" customWidth="1"/>
    <col min="776" max="1025" width="11.42578125" style="23"/>
    <col min="1026" max="1026" width="34.7109375" style="23" customWidth="1"/>
    <col min="1027" max="1027" width="9.140625" style="23" customWidth="1"/>
    <col min="1028" max="1028" width="11.140625" style="23" customWidth="1"/>
    <col min="1029" max="1029" width="9.28515625" style="23" customWidth="1"/>
    <col min="1030" max="1030" width="19.7109375" style="23" customWidth="1"/>
    <col min="1031" max="1031" width="13.140625" style="23" customWidth="1"/>
    <col min="1032" max="1281" width="11.42578125" style="23"/>
    <col min="1282" max="1282" width="34.7109375" style="23" customWidth="1"/>
    <col min="1283" max="1283" width="9.140625" style="23" customWidth="1"/>
    <col min="1284" max="1284" width="11.140625" style="23" customWidth="1"/>
    <col min="1285" max="1285" width="9.28515625" style="23" customWidth="1"/>
    <col min="1286" max="1286" width="19.7109375" style="23" customWidth="1"/>
    <col min="1287" max="1287" width="13.140625" style="23" customWidth="1"/>
    <col min="1288" max="1537" width="11.42578125" style="23"/>
    <col min="1538" max="1538" width="34.7109375" style="23" customWidth="1"/>
    <col min="1539" max="1539" width="9.140625" style="23" customWidth="1"/>
    <col min="1540" max="1540" width="11.140625" style="23" customWidth="1"/>
    <col min="1541" max="1541" width="9.28515625" style="23" customWidth="1"/>
    <col min="1542" max="1542" width="19.7109375" style="23" customWidth="1"/>
    <col min="1543" max="1543" width="13.140625" style="23" customWidth="1"/>
    <col min="1544" max="1793" width="11.42578125" style="23"/>
    <col min="1794" max="1794" width="34.7109375" style="23" customWidth="1"/>
    <col min="1795" max="1795" width="9.140625" style="23" customWidth="1"/>
    <col min="1796" max="1796" width="11.140625" style="23" customWidth="1"/>
    <col min="1797" max="1797" width="9.28515625" style="23" customWidth="1"/>
    <col min="1798" max="1798" width="19.7109375" style="23" customWidth="1"/>
    <col min="1799" max="1799" width="13.140625" style="23" customWidth="1"/>
    <col min="1800" max="2049" width="11.42578125" style="23"/>
    <col min="2050" max="2050" width="34.7109375" style="23" customWidth="1"/>
    <col min="2051" max="2051" width="9.140625" style="23" customWidth="1"/>
    <col min="2052" max="2052" width="11.140625" style="23" customWidth="1"/>
    <col min="2053" max="2053" width="9.28515625" style="23" customWidth="1"/>
    <col min="2054" max="2054" width="19.7109375" style="23" customWidth="1"/>
    <col min="2055" max="2055" width="13.140625" style="23" customWidth="1"/>
    <col min="2056" max="2305" width="11.42578125" style="23"/>
    <col min="2306" max="2306" width="34.7109375" style="23" customWidth="1"/>
    <col min="2307" max="2307" width="9.140625" style="23" customWidth="1"/>
    <col min="2308" max="2308" width="11.140625" style="23" customWidth="1"/>
    <col min="2309" max="2309" width="9.28515625" style="23" customWidth="1"/>
    <col min="2310" max="2310" width="19.7109375" style="23" customWidth="1"/>
    <col min="2311" max="2311" width="13.140625" style="23" customWidth="1"/>
    <col min="2312" max="2561" width="11.42578125" style="23"/>
    <col min="2562" max="2562" width="34.7109375" style="23" customWidth="1"/>
    <col min="2563" max="2563" width="9.140625" style="23" customWidth="1"/>
    <col min="2564" max="2564" width="11.140625" style="23" customWidth="1"/>
    <col min="2565" max="2565" width="9.28515625" style="23" customWidth="1"/>
    <col min="2566" max="2566" width="19.7109375" style="23" customWidth="1"/>
    <col min="2567" max="2567" width="13.140625" style="23" customWidth="1"/>
    <col min="2568" max="2817" width="11.42578125" style="23"/>
    <col min="2818" max="2818" width="34.7109375" style="23" customWidth="1"/>
    <col min="2819" max="2819" width="9.140625" style="23" customWidth="1"/>
    <col min="2820" max="2820" width="11.140625" style="23" customWidth="1"/>
    <col min="2821" max="2821" width="9.28515625" style="23" customWidth="1"/>
    <col min="2822" max="2822" width="19.7109375" style="23" customWidth="1"/>
    <col min="2823" max="2823" width="13.140625" style="23" customWidth="1"/>
    <col min="2824" max="3073" width="11.42578125" style="23"/>
    <col min="3074" max="3074" width="34.7109375" style="23" customWidth="1"/>
    <col min="3075" max="3075" width="9.140625" style="23" customWidth="1"/>
    <col min="3076" max="3076" width="11.140625" style="23" customWidth="1"/>
    <col min="3077" max="3077" width="9.28515625" style="23" customWidth="1"/>
    <col min="3078" max="3078" width="19.7109375" style="23" customWidth="1"/>
    <col min="3079" max="3079" width="13.140625" style="23" customWidth="1"/>
    <col min="3080" max="3329" width="11.42578125" style="23"/>
    <col min="3330" max="3330" width="34.7109375" style="23" customWidth="1"/>
    <col min="3331" max="3331" width="9.140625" style="23" customWidth="1"/>
    <col min="3332" max="3332" width="11.140625" style="23" customWidth="1"/>
    <col min="3333" max="3333" width="9.28515625" style="23" customWidth="1"/>
    <col min="3334" max="3334" width="19.7109375" style="23" customWidth="1"/>
    <col min="3335" max="3335" width="13.140625" style="23" customWidth="1"/>
    <col min="3336" max="3585" width="11.42578125" style="23"/>
    <col min="3586" max="3586" width="34.7109375" style="23" customWidth="1"/>
    <col min="3587" max="3587" width="9.140625" style="23" customWidth="1"/>
    <col min="3588" max="3588" width="11.140625" style="23" customWidth="1"/>
    <col min="3589" max="3589" width="9.28515625" style="23" customWidth="1"/>
    <col min="3590" max="3590" width="19.7109375" style="23" customWidth="1"/>
    <col min="3591" max="3591" width="13.140625" style="23" customWidth="1"/>
    <col min="3592" max="3841" width="11.42578125" style="23"/>
    <col min="3842" max="3842" width="34.7109375" style="23" customWidth="1"/>
    <col min="3843" max="3843" width="9.140625" style="23" customWidth="1"/>
    <col min="3844" max="3844" width="11.140625" style="23" customWidth="1"/>
    <col min="3845" max="3845" width="9.28515625" style="23" customWidth="1"/>
    <col min="3846" max="3846" width="19.7109375" style="23" customWidth="1"/>
    <col min="3847" max="3847" width="13.140625" style="23" customWidth="1"/>
    <col min="3848" max="4097" width="11.42578125" style="23"/>
    <col min="4098" max="4098" width="34.7109375" style="23" customWidth="1"/>
    <col min="4099" max="4099" width="9.140625" style="23" customWidth="1"/>
    <col min="4100" max="4100" width="11.140625" style="23" customWidth="1"/>
    <col min="4101" max="4101" width="9.28515625" style="23" customWidth="1"/>
    <col min="4102" max="4102" width="19.7109375" style="23" customWidth="1"/>
    <col min="4103" max="4103" width="13.140625" style="23" customWidth="1"/>
    <col min="4104" max="4353" width="11.42578125" style="23"/>
    <col min="4354" max="4354" width="34.7109375" style="23" customWidth="1"/>
    <col min="4355" max="4355" width="9.140625" style="23" customWidth="1"/>
    <col min="4356" max="4356" width="11.140625" style="23" customWidth="1"/>
    <col min="4357" max="4357" width="9.28515625" style="23" customWidth="1"/>
    <col min="4358" max="4358" width="19.7109375" style="23" customWidth="1"/>
    <col min="4359" max="4359" width="13.140625" style="23" customWidth="1"/>
    <col min="4360" max="4609" width="11.42578125" style="23"/>
    <col min="4610" max="4610" width="34.7109375" style="23" customWidth="1"/>
    <col min="4611" max="4611" width="9.140625" style="23" customWidth="1"/>
    <col min="4612" max="4612" width="11.140625" style="23" customWidth="1"/>
    <col min="4613" max="4613" width="9.28515625" style="23" customWidth="1"/>
    <col min="4614" max="4614" width="19.7109375" style="23" customWidth="1"/>
    <col min="4615" max="4615" width="13.140625" style="23" customWidth="1"/>
    <col min="4616" max="4865" width="11.42578125" style="23"/>
    <col min="4866" max="4866" width="34.7109375" style="23" customWidth="1"/>
    <col min="4867" max="4867" width="9.140625" style="23" customWidth="1"/>
    <col min="4868" max="4868" width="11.140625" style="23" customWidth="1"/>
    <col min="4869" max="4869" width="9.28515625" style="23" customWidth="1"/>
    <col min="4870" max="4870" width="19.7109375" style="23" customWidth="1"/>
    <col min="4871" max="4871" width="13.140625" style="23" customWidth="1"/>
    <col min="4872" max="5121" width="11.42578125" style="23"/>
    <col min="5122" max="5122" width="34.7109375" style="23" customWidth="1"/>
    <col min="5123" max="5123" width="9.140625" style="23" customWidth="1"/>
    <col min="5124" max="5124" width="11.140625" style="23" customWidth="1"/>
    <col min="5125" max="5125" width="9.28515625" style="23" customWidth="1"/>
    <col min="5126" max="5126" width="19.7109375" style="23" customWidth="1"/>
    <col min="5127" max="5127" width="13.140625" style="23" customWidth="1"/>
    <col min="5128" max="5377" width="11.42578125" style="23"/>
    <col min="5378" max="5378" width="34.7109375" style="23" customWidth="1"/>
    <col min="5379" max="5379" width="9.140625" style="23" customWidth="1"/>
    <col min="5380" max="5380" width="11.140625" style="23" customWidth="1"/>
    <col min="5381" max="5381" width="9.28515625" style="23" customWidth="1"/>
    <col min="5382" max="5382" width="19.7109375" style="23" customWidth="1"/>
    <col min="5383" max="5383" width="13.140625" style="23" customWidth="1"/>
    <col min="5384" max="5633" width="11.42578125" style="23"/>
    <col min="5634" max="5634" width="34.7109375" style="23" customWidth="1"/>
    <col min="5635" max="5635" width="9.140625" style="23" customWidth="1"/>
    <col min="5636" max="5636" width="11.140625" style="23" customWidth="1"/>
    <col min="5637" max="5637" width="9.28515625" style="23" customWidth="1"/>
    <col min="5638" max="5638" width="19.7109375" style="23" customWidth="1"/>
    <col min="5639" max="5639" width="13.140625" style="23" customWidth="1"/>
    <col min="5640" max="5889" width="11.42578125" style="23"/>
    <col min="5890" max="5890" width="34.7109375" style="23" customWidth="1"/>
    <col min="5891" max="5891" width="9.140625" style="23" customWidth="1"/>
    <col min="5892" max="5892" width="11.140625" style="23" customWidth="1"/>
    <col min="5893" max="5893" width="9.28515625" style="23" customWidth="1"/>
    <col min="5894" max="5894" width="19.7109375" style="23" customWidth="1"/>
    <col min="5895" max="5895" width="13.140625" style="23" customWidth="1"/>
    <col min="5896" max="6145" width="11.42578125" style="23"/>
    <col min="6146" max="6146" width="34.7109375" style="23" customWidth="1"/>
    <col min="6147" max="6147" width="9.140625" style="23" customWidth="1"/>
    <col min="6148" max="6148" width="11.140625" style="23" customWidth="1"/>
    <col min="6149" max="6149" width="9.28515625" style="23" customWidth="1"/>
    <col min="6150" max="6150" width="19.7109375" style="23" customWidth="1"/>
    <col min="6151" max="6151" width="13.140625" style="23" customWidth="1"/>
    <col min="6152" max="6401" width="11.42578125" style="23"/>
    <col min="6402" max="6402" width="34.7109375" style="23" customWidth="1"/>
    <col min="6403" max="6403" width="9.140625" style="23" customWidth="1"/>
    <col min="6404" max="6404" width="11.140625" style="23" customWidth="1"/>
    <col min="6405" max="6405" width="9.28515625" style="23" customWidth="1"/>
    <col min="6406" max="6406" width="19.7109375" style="23" customWidth="1"/>
    <col min="6407" max="6407" width="13.140625" style="23" customWidth="1"/>
    <col min="6408" max="6657" width="11.42578125" style="23"/>
    <col min="6658" max="6658" width="34.7109375" style="23" customWidth="1"/>
    <col min="6659" max="6659" width="9.140625" style="23" customWidth="1"/>
    <col min="6660" max="6660" width="11.140625" style="23" customWidth="1"/>
    <col min="6661" max="6661" width="9.28515625" style="23" customWidth="1"/>
    <col min="6662" max="6662" width="19.7109375" style="23" customWidth="1"/>
    <col min="6663" max="6663" width="13.140625" style="23" customWidth="1"/>
    <col min="6664" max="6913" width="11.42578125" style="23"/>
    <col min="6914" max="6914" width="34.7109375" style="23" customWidth="1"/>
    <col min="6915" max="6915" width="9.140625" style="23" customWidth="1"/>
    <col min="6916" max="6916" width="11.140625" style="23" customWidth="1"/>
    <col min="6917" max="6917" width="9.28515625" style="23" customWidth="1"/>
    <col min="6918" max="6918" width="19.7109375" style="23" customWidth="1"/>
    <col min="6919" max="6919" width="13.140625" style="23" customWidth="1"/>
    <col min="6920" max="7169" width="11.42578125" style="23"/>
    <col min="7170" max="7170" width="34.7109375" style="23" customWidth="1"/>
    <col min="7171" max="7171" width="9.140625" style="23" customWidth="1"/>
    <col min="7172" max="7172" width="11.140625" style="23" customWidth="1"/>
    <col min="7173" max="7173" width="9.28515625" style="23" customWidth="1"/>
    <col min="7174" max="7174" width="19.7109375" style="23" customWidth="1"/>
    <col min="7175" max="7175" width="13.140625" style="23" customWidth="1"/>
    <col min="7176" max="7425" width="11.42578125" style="23"/>
    <col min="7426" max="7426" width="34.7109375" style="23" customWidth="1"/>
    <col min="7427" max="7427" width="9.140625" style="23" customWidth="1"/>
    <col min="7428" max="7428" width="11.140625" style="23" customWidth="1"/>
    <col min="7429" max="7429" width="9.28515625" style="23" customWidth="1"/>
    <col min="7430" max="7430" width="19.7109375" style="23" customWidth="1"/>
    <col min="7431" max="7431" width="13.140625" style="23" customWidth="1"/>
    <col min="7432" max="7681" width="11.42578125" style="23"/>
    <col min="7682" max="7682" width="34.7109375" style="23" customWidth="1"/>
    <col min="7683" max="7683" width="9.140625" style="23" customWidth="1"/>
    <col min="7684" max="7684" width="11.140625" style="23" customWidth="1"/>
    <col min="7685" max="7685" width="9.28515625" style="23" customWidth="1"/>
    <col min="7686" max="7686" width="19.7109375" style="23" customWidth="1"/>
    <col min="7687" max="7687" width="13.140625" style="23" customWidth="1"/>
    <col min="7688" max="7937" width="11.42578125" style="23"/>
    <col min="7938" max="7938" width="34.7109375" style="23" customWidth="1"/>
    <col min="7939" max="7939" width="9.140625" style="23" customWidth="1"/>
    <col min="7940" max="7940" width="11.140625" style="23" customWidth="1"/>
    <col min="7941" max="7941" width="9.28515625" style="23" customWidth="1"/>
    <col min="7942" max="7942" width="19.7109375" style="23" customWidth="1"/>
    <col min="7943" max="7943" width="13.140625" style="23" customWidth="1"/>
    <col min="7944" max="8193" width="11.42578125" style="23"/>
    <col min="8194" max="8194" width="34.7109375" style="23" customWidth="1"/>
    <col min="8195" max="8195" width="9.140625" style="23" customWidth="1"/>
    <col min="8196" max="8196" width="11.140625" style="23" customWidth="1"/>
    <col min="8197" max="8197" width="9.28515625" style="23" customWidth="1"/>
    <col min="8198" max="8198" width="19.7109375" style="23" customWidth="1"/>
    <col min="8199" max="8199" width="13.140625" style="23" customWidth="1"/>
    <col min="8200" max="8449" width="11.42578125" style="23"/>
    <col min="8450" max="8450" width="34.7109375" style="23" customWidth="1"/>
    <col min="8451" max="8451" width="9.140625" style="23" customWidth="1"/>
    <col min="8452" max="8452" width="11.140625" style="23" customWidth="1"/>
    <col min="8453" max="8453" width="9.28515625" style="23" customWidth="1"/>
    <col min="8454" max="8454" width="19.7109375" style="23" customWidth="1"/>
    <col min="8455" max="8455" width="13.140625" style="23" customWidth="1"/>
    <col min="8456" max="8705" width="11.42578125" style="23"/>
    <col min="8706" max="8706" width="34.7109375" style="23" customWidth="1"/>
    <col min="8707" max="8707" width="9.140625" style="23" customWidth="1"/>
    <col min="8708" max="8708" width="11.140625" style="23" customWidth="1"/>
    <col min="8709" max="8709" width="9.28515625" style="23" customWidth="1"/>
    <col min="8710" max="8710" width="19.7109375" style="23" customWidth="1"/>
    <col min="8711" max="8711" width="13.140625" style="23" customWidth="1"/>
    <col min="8712" max="8961" width="11.42578125" style="23"/>
    <col min="8962" max="8962" width="34.7109375" style="23" customWidth="1"/>
    <col min="8963" max="8963" width="9.140625" style="23" customWidth="1"/>
    <col min="8964" max="8964" width="11.140625" style="23" customWidth="1"/>
    <col min="8965" max="8965" width="9.28515625" style="23" customWidth="1"/>
    <col min="8966" max="8966" width="19.7109375" style="23" customWidth="1"/>
    <col min="8967" max="8967" width="13.140625" style="23" customWidth="1"/>
    <col min="8968" max="9217" width="11.42578125" style="23"/>
    <col min="9218" max="9218" width="34.7109375" style="23" customWidth="1"/>
    <col min="9219" max="9219" width="9.140625" style="23" customWidth="1"/>
    <col min="9220" max="9220" width="11.140625" style="23" customWidth="1"/>
    <col min="9221" max="9221" width="9.28515625" style="23" customWidth="1"/>
    <col min="9222" max="9222" width="19.7109375" style="23" customWidth="1"/>
    <col min="9223" max="9223" width="13.140625" style="23" customWidth="1"/>
    <col min="9224" max="9473" width="11.42578125" style="23"/>
    <col min="9474" max="9474" width="34.7109375" style="23" customWidth="1"/>
    <col min="9475" max="9475" width="9.140625" style="23" customWidth="1"/>
    <col min="9476" max="9476" width="11.140625" style="23" customWidth="1"/>
    <col min="9477" max="9477" width="9.28515625" style="23" customWidth="1"/>
    <col min="9478" max="9478" width="19.7109375" style="23" customWidth="1"/>
    <col min="9479" max="9479" width="13.140625" style="23" customWidth="1"/>
    <col min="9480" max="9729" width="11.42578125" style="23"/>
    <col min="9730" max="9730" width="34.7109375" style="23" customWidth="1"/>
    <col min="9731" max="9731" width="9.140625" style="23" customWidth="1"/>
    <col min="9732" max="9732" width="11.140625" style="23" customWidth="1"/>
    <col min="9733" max="9733" width="9.28515625" style="23" customWidth="1"/>
    <col min="9734" max="9734" width="19.7109375" style="23" customWidth="1"/>
    <col min="9735" max="9735" width="13.140625" style="23" customWidth="1"/>
    <col min="9736" max="9985" width="11.42578125" style="23"/>
    <col min="9986" max="9986" width="34.7109375" style="23" customWidth="1"/>
    <col min="9987" max="9987" width="9.140625" style="23" customWidth="1"/>
    <col min="9988" max="9988" width="11.140625" style="23" customWidth="1"/>
    <col min="9989" max="9989" width="9.28515625" style="23" customWidth="1"/>
    <col min="9990" max="9990" width="19.7109375" style="23" customWidth="1"/>
    <col min="9991" max="9991" width="13.140625" style="23" customWidth="1"/>
    <col min="9992" max="10241" width="11.42578125" style="23"/>
    <col min="10242" max="10242" width="34.7109375" style="23" customWidth="1"/>
    <col min="10243" max="10243" width="9.140625" style="23" customWidth="1"/>
    <col min="10244" max="10244" width="11.140625" style="23" customWidth="1"/>
    <col min="10245" max="10245" width="9.28515625" style="23" customWidth="1"/>
    <col min="10246" max="10246" width="19.7109375" style="23" customWidth="1"/>
    <col min="10247" max="10247" width="13.140625" style="23" customWidth="1"/>
    <col min="10248" max="10497" width="11.42578125" style="23"/>
    <col min="10498" max="10498" width="34.7109375" style="23" customWidth="1"/>
    <col min="10499" max="10499" width="9.140625" style="23" customWidth="1"/>
    <col min="10500" max="10500" width="11.140625" style="23" customWidth="1"/>
    <col min="10501" max="10501" width="9.28515625" style="23" customWidth="1"/>
    <col min="10502" max="10502" width="19.7109375" style="23" customWidth="1"/>
    <col min="10503" max="10503" width="13.140625" style="23" customWidth="1"/>
    <col min="10504" max="10753" width="11.42578125" style="23"/>
    <col min="10754" max="10754" width="34.7109375" style="23" customWidth="1"/>
    <col min="10755" max="10755" width="9.140625" style="23" customWidth="1"/>
    <col min="10756" max="10756" width="11.140625" style="23" customWidth="1"/>
    <col min="10757" max="10757" width="9.28515625" style="23" customWidth="1"/>
    <col min="10758" max="10758" width="19.7109375" style="23" customWidth="1"/>
    <col min="10759" max="10759" width="13.140625" style="23" customWidth="1"/>
    <col min="10760" max="11009" width="11.42578125" style="23"/>
    <col min="11010" max="11010" width="34.7109375" style="23" customWidth="1"/>
    <col min="11011" max="11011" width="9.140625" style="23" customWidth="1"/>
    <col min="11012" max="11012" width="11.140625" style="23" customWidth="1"/>
    <col min="11013" max="11013" width="9.28515625" style="23" customWidth="1"/>
    <col min="11014" max="11014" width="19.7109375" style="23" customWidth="1"/>
    <col min="11015" max="11015" width="13.140625" style="23" customWidth="1"/>
    <col min="11016" max="11265" width="11.42578125" style="23"/>
    <col min="11266" max="11266" width="34.7109375" style="23" customWidth="1"/>
    <col min="11267" max="11267" width="9.140625" style="23" customWidth="1"/>
    <col min="11268" max="11268" width="11.140625" style="23" customWidth="1"/>
    <col min="11269" max="11269" width="9.28515625" style="23" customWidth="1"/>
    <col min="11270" max="11270" width="19.7109375" style="23" customWidth="1"/>
    <col min="11271" max="11271" width="13.140625" style="23" customWidth="1"/>
    <col min="11272" max="11521" width="11.42578125" style="23"/>
    <col min="11522" max="11522" width="34.7109375" style="23" customWidth="1"/>
    <col min="11523" max="11523" width="9.140625" style="23" customWidth="1"/>
    <col min="11524" max="11524" width="11.140625" style="23" customWidth="1"/>
    <col min="11525" max="11525" width="9.28515625" style="23" customWidth="1"/>
    <col min="11526" max="11526" width="19.7109375" style="23" customWidth="1"/>
    <col min="11527" max="11527" width="13.140625" style="23" customWidth="1"/>
    <col min="11528" max="11777" width="11.42578125" style="23"/>
    <col min="11778" max="11778" width="34.7109375" style="23" customWidth="1"/>
    <col min="11779" max="11779" width="9.140625" style="23" customWidth="1"/>
    <col min="11780" max="11780" width="11.140625" style="23" customWidth="1"/>
    <col min="11781" max="11781" width="9.28515625" style="23" customWidth="1"/>
    <col min="11782" max="11782" width="19.7109375" style="23" customWidth="1"/>
    <col min="11783" max="11783" width="13.140625" style="23" customWidth="1"/>
    <col min="11784" max="12033" width="11.42578125" style="23"/>
    <col min="12034" max="12034" width="34.7109375" style="23" customWidth="1"/>
    <col min="12035" max="12035" width="9.140625" style="23" customWidth="1"/>
    <col min="12036" max="12036" width="11.140625" style="23" customWidth="1"/>
    <col min="12037" max="12037" width="9.28515625" style="23" customWidth="1"/>
    <col min="12038" max="12038" width="19.7109375" style="23" customWidth="1"/>
    <col min="12039" max="12039" width="13.140625" style="23" customWidth="1"/>
    <col min="12040" max="12289" width="11.42578125" style="23"/>
    <col min="12290" max="12290" width="34.7109375" style="23" customWidth="1"/>
    <col min="12291" max="12291" width="9.140625" style="23" customWidth="1"/>
    <col min="12292" max="12292" width="11.140625" style="23" customWidth="1"/>
    <col min="12293" max="12293" width="9.28515625" style="23" customWidth="1"/>
    <col min="12294" max="12294" width="19.7109375" style="23" customWidth="1"/>
    <col min="12295" max="12295" width="13.140625" style="23" customWidth="1"/>
    <col min="12296" max="12545" width="11.42578125" style="23"/>
    <col min="12546" max="12546" width="34.7109375" style="23" customWidth="1"/>
    <col min="12547" max="12547" width="9.140625" style="23" customWidth="1"/>
    <col min="12548" max="12548" width="11.140625" style="23" customWidth="1"/>
    <col min="12549" max="12549" width="9.28515625" style="23" customWidth="1"/>
    <col min="12550" max="12550" width="19.7109375" style="23" customWidth="1"/>
    <col min="12551" max="12551" width="13.140625" style="23" customWidth="1"/>
    <col min="12552" max="12801" width="11.42578125" style="23"/>
    <col min="12802" max="12802" width="34.7109375" style="23" customWidth="1"/>
    <col min="12803" max="12803" width="9.140625" style="23" customWidth="1"/>
    <col min="12804" max="12804" width="11.140625" style="23" customWidth="1"/>
    <col min="12805" max="12805" width="9.28515625" style="23" customWidth="1"/>
    <col min="12806" max="12806" width="19.7109375" style="23" customWidth="1"/>
    <col min="12807" max="12807" width="13.140625" style="23" customWidth="1"/>
    <col min="12808" max="13057" width="11.42578125" style="23"/>
    <col min="13058" max="13058" width="34.7109375" style="23" customWidth="1"/>
    <col min="13059" max="13059" width="9.140625" style="23" customWidth="1"/>
    <col min="13060" max="13060" width="11.140625" style="23" customWidth="1"/>
    <col min="13061" max="13061" width="9.28515625" style="23" customWidth="1"/>
    <col min="13062" max="13062" width="19.7109375" style="23" customWidth="1"/>
    <col min="13063" max="13063" width="13.140625" style="23" customWidth="1"/>
    <col min="13064" max="13313" width="11.42578125" style="23"/>
    <col min="13314" max="13314" width="34.7109375" style="23" customWidth="1"/>
    <col min="13315" max="13315" width="9.140625" style="23" customWidth="1"/>
    <col min="13316" max="13316" width="11.140625" style="23" customWidth="1"/>
    <col min="13317" max="13317" width="9.28515625" style="23" customWidth="1"/>
    <col min="13318" max="13318" width="19.7109375" style="23" customWidth="1"/>
    <col min="13319" max="13319" width="13.140625" style="23" customWidth="1"/>
    <col min="13320" max="13569" width="11.42578125" style="23"/>
    <col min="13570" max="13570" width="34.7109375" style="23" customWidth="1"/>
    <col min="13571" max="13571" width="9.140625" style="23" customWidth="1"/>
    <col min="13572" max="13572" width="11.140625" style="23" customWidth="1"/>
    <col min="13573" max="13573" width="9.28515625" style="23" customWidth="1"/>
    <col min="13574" max="13574" width="19.7109375" style="23" customWidth="1"/>
    <col min="13575" max="13575" width="13.140625" style="23" customWidth="1"/>
    <col min="13576" max="13825" width="11.42578125" style="23"/>
    <col min="13826" max="13826" width="34.7109375" style="23" customWidth="1"/>
    <col min="13827" max="13827" width="9.140625" style="23" customWidth="1"/>
    <col min="13828" max="13828" width="11.140625" style="23" customWidth="1"/>
    <col min="13829" max="13829" width="9.28515625" style="23" customWidth="1"/>
    <col min="13830" max="13830" width="19.7109375" style="23" customWidth="1"/>
    <col min="13831" max="13831" width="13.140625" style="23" customWidth="1"/>
    <col min="13832" max="14081" width="11.42578125" style="23"/>
    <col min="14082" max="14082" width="34.7109375" style="23" customWidth="1"/>
    <col min="14083" max="14083" width="9.140625" style="23" customWidth="1"/>
    <col min="14084" max="14084" width="11.140625" style="23" customWidth="1"/>
    <col min="14085" max="14085" width="9.28515625" style="23" customWidth="1"/>
    <col min="14086" max="14086" width="19.7109375" style="23" customWidth="1"/>
    <col min="14087" max="14087" width="13.140625" style="23" customWidth="1"/>
    <col min="14088" max="14337" width="11.42578125" style="23"/>
    <col min="14338" max="14338" width="34.7109375" style="23" customWidth="1"/>
    <col min="14339" max="14339" width="9.140625" style="23" customWidth="1"/>
    <col min="14340" max="14340" width="11.140625" style="23" customWidth="1"/>
    <col min="14341" max="14341" width="9.28515625" style="23" customWidth="1"/>
    <col min="14342" max="14342" width="19.7109375" style="23" customWidth="1"/>
    <col min="14343" max="14343" width="13.140625" style="23" customWidth="1"/>
    <col min="14344" max="14593" width="11.42578125" style="23"/>
    <col min="14594" max="14594" width="34.7109375" style="23" customWidth="1"/>
    <col min="14595" max="14595" width="9.140625" style="23" customWidth="1"/>
    <col min="14596" max="14596" width="11.140625" style="23" customWidth="1"/>
    <col min="14597" max="14597" width="9.28515625" style="23" customWidth="1"/>
    <col min="14598" max="14598" width="19.7109375" style="23" customWidth="1"/>
    <col min="14599" max="14599" width="13.140625" style="23" customWidth="1"/>
    <col min="14600" max="14849" width="11.42578125" style="23"/>
    <col min="14850" max="14850" width="34.7109375" style="23" customWidth="1"/>
    <col min="14851" max="14851" width="9.140625" style="23" customWidth="1"/>
    <col min="14852" max="14852" width="11.140625" style="23" customWidth="1"/>
    <col min="14853" max="14853" width="9.28515625" style="23" customWidth="1"/>
    <col min="14854" max="14854" width="19.7109375" style="23" customWidth="1"/>
    <col min="14855" max="14855" width="13.140625" style="23" customWidth="1"/>
    <col min="14856" max="15105" width="11.42578125" style="23"/>
    <col min="15106" max="15106" width="34.7109375" style="23" customWidth="1"/>
    <col min="15107" max="15107" width="9.140625" style="23" customWidth="1"/>
    <col min="15108" max="15108" width="11.140625" style="23" customWidth="1"/>
    <col min="15109" max="15109" width="9.28515625" style="23" customWidth="1"/>
    <col min="15110" max="15110" width="19.7109375" style="23" customWidth="1"/>
    <col min="15111" max="15111" width="13.140625" style="23" customWidth="1"/>
    <col min="15112" max="15361" width="11.42578125" style="23"/>
    <col min="15362" max="15362" width="34.7109375" style="23" customWidth="1"/>
    <col min="15363" max="15363" width="9.140625" style="23" customWidth="1"/>
    <col min="15364" max="15364" width="11.140625" style="23" customWidth="1"/>
    <col min="15365" max="15365" width="9.28515625" style="23" customWidth="1"/>
    <col min="15366" max="15366" width="19.7109375" style="23" customWidth="1"/>
    <col min="15367" max="15367" width="13.140625" style="23" customWidth="1"/>
    <col min="15368" max="15617" width="11.42578125" style="23"/>
    <col min="15618" max="15618" width="34.7109375" style="23" customWidth="1"/>
    <col min="15619" max="15619" width="9.140625" style="23" customWidth="1"/>
    <col min="15620" max="15620" width="11.140625" style="23" customWidth="1"/>
    <col min="15621" max="15621" width="9.28515625" style="23" customWidth="1"/>
    <col min="15622" max="15622" width="19.7109375" style="23" customWidth="1"/>
    <col min="15623" max="15623" width="13.140625" style="23" customWidth="1"/>
    <col min="15624" max="15873" width="11.42578125" style="23"/>
    <col min="15874" max="15874" width="34.7109375" style="23" customWidth="1"/>
    <col min="15875" max="15875" width="9.140625" style="23" customWidth="1"/>
    <col min="15876" max="15876" width="11.140625" style="23" customWidth="1"/>
    <col min="15877" max="15877" width="9.28515625" style="23" customWidth="1"/>
    <col min="15878" max="15878" width="19.7109375" style="23" customWidth="1"/>
    <col min="15879" max="15879" width="13.140625" style="23" customWidth="1"/>
    <col min="15880" max="16129" width="11.42578125" style="23"/>
    <col min="16130" max="16130" width="34.7109375" style="23" customWidth="1"/>
    <col min="16131" max="16131" width="9.140625" style="23" customWidth="1"/>
    <col min="16132" max="16132" width="11.140625" style="23" customWidth="1"/>
    <col min="16133" max="16133" width="9.28515625" style="23" customWidth="1"/>
    <col min="16134" max="16134" width="19.7109375" style="23" customWidth="1"/>
    <col min="16135" max="16135" width="13.140625" style="23" customWidth="1"/>
    <col min="16136" max="16384" width="11.42578125" style="23"/>
  </cols>
  <sheetData>
    <row r="1" spans="2:7" s="2" customFormat="1" x14ac:dyDescent="0.25">
      <c r="B1" s="43" t="s">
        <v>58</v>
      </c>
      <c r="C1" s="43"/>
      <c r="D1" s="43"/>
      <c r="E1" s="43"/>
      <c r="F1" s="43"/>
      <c r="G1" s="3"/>
    </row>
    <row r="2" spans="2:7" s="2" customFormat="1" x14ac:dyDescent="0.25">
      <c r="B2" s="43" t="s">
        <v>0</v>
      </c>
      <c r="C2" s="43"/>
      <c r="D2" s="43"/>
      <c r="E2" s="43"/>
      <c r="F2" s="43"/>
      <c r="G2" s="3"/>
    </row>
    <row r="3" spans="2:7" s="2" customFormat="1" x14ac:dyDescent="0.25">
      <c r="B3" s="44" t="s">
        <v>73</v>
      </c>
      <c r="C3" s="44"/>
      <c r="D3" s="44"/>
      <c r="E3" s="44"/>
      <c r="F3" s="44"/>
      <c r="G3" s="4"/>
    </row>
    <row r="4" spans="2:7" s="2" customFormat="1" x14ac:dyDescent="0.25">
      <c r="B4" s="44" t="s">
        <v>103</v>
      </c>
      <c r="C4" s="44"/>
      <c r="D4" s="44"/>
      <c r="E4" s="44"/>
      <c r="F4" s="44"/>
      <c r="G4" s="4"/>
    </row>
    <row r="5" spans="2:7" s="2" customFormat="1" x14ac:dyDescent="0.25">
      <c r="B5" s="43" t="s">
        <v>2</v>
      </c>
      <c r="C5" s="43"/>
      <c r="D5" s="43"/>
      <c r="E5" s="43"/>
      <c r="F5" s="43"/>
      <c r="G5" s="3"/>
    </row>
    <row r="6" spans="2:7" s="2" customFormat="1" x14ac:dyDescent="0.25">
      <c r="B6" s="5"/>
      <c r="C6" s="5"/>
      <c r="D6" s="5"/>
      <c r="E6" s="5"/>
      <c r="F6" s="5"/>
      <c r="G6" s="5"/>
    </row>
    <row r="7" spans="2:7" s="6" customFormat="1" ht="15" x14ac:dyDescent="0.25">
      <c r="B7" s="7" t="s">
        <v>74</v>
      </c>
    </row>
    <row r="8" spans="2:7" s="8" customFormat="1" ht="13.5" customHeight="1" x14ac:dyDescent="0.25">
      <c r="F8" s="9" t="s">
        <v>4</v>
      </c>
    </row>
    <row r="9" spans="2:7" s="8" customFormat="1" ht="15" x14ac:dyDescent="0.25">
      <c r="B9" s="7" t="s">
        <v>75</v>
      </c>
    </row>
    <row r="10" spans="2:7" s="8" customFormat="1" ht="15" x14ac:dyDescent="0.25">
      <c r="B10" s="6" t="s">
        <v>76</v>
      </c>
      <c r="F10" s="10">
        <v>1862027242.2670534</v>
      </c>
    </row>
    <row r="11" spans="2:7" s="8" customFormat="1" ht="15" x14ac:dyDescent="0.25">
      <c r="B11" s="6" t="s">
        <v>61</v>
      </c>
      <c r="F11" s="10">
        <v>8142290735.2580976</v>
      </c>
    </row>
    <row r="12" spans="2:7" s="8" customFormat="1" ht="15" x14ac:dyDescent="0.25">
      <c r="B12" s="6" t="s">
        <v>62</v>
      </c>
      <c r="F12" s="10">
        <v>413987786.00859553</v>
      </c>
    </row>
    <row r="13" spans="2:7" s="8" customFormat="1" ht="15" x14ac:dyDescent="0.25">
      <c r="B13" s="6" t="s">
        <v>60</v>
      </c>
      <c r="F13" s="10">
        <v>28648609.874705002</v>
      </c>
    </row>
    <row r="14" spans="2:7" s="8" customFormat="1" ht="15" x14ac:dyDescent="0.25">
      <c r="B14" s="6" t="s">
        <v>63</v>
      </c>
      <c r="F14" s="11">
        <v>14666818.975222662</v>
      </c>
    </row>
    <row r="15" spans="2:7" s="8" customFormat="1" ht="15" x14ac:dyDescent="0.25">
      <c r="B15" s="7" t="s">
        <v>77</v>
      </c>
      <c r="F15" s="12">
        <v>10461621192.383675</v>
      </c>
    </row>
    <row r="16" spans="2:7" s="8" customFormat="1" ht="15" x14ac:dyDescent="0.25">
      <c r="F16" s="6"/>
    </row>
    <row r="17" spans="2:7" s="8" customFormat="1" ht="15" x14ac:dyDescent="0.25">
      <c r="B17" s="7" t="s">
        <v>59</v>
      </c>
      <c r="F17" s="6"/>
    </row>
    <row r="18" spans="2:7" s="8" customFormat="1" ht="15" x14ac:dyDescent="0.25">
      <c r="B18" s="6" t="s">
        <v>78</v>
      </c>
      <c r="F18" s="10">
        <v>4481545493.9040403</v>
      </c>
    </row>
    <row r="19" spans="2:7" s="8" customFormat="1" ht="15" x14ac:dyDescent="0.25">
      <c r="B19" s="6" t="s">
        <v>79</v>
      </c>
      <c r="F19" s="10">
        <v>1585233883.5008817</v>
      </c>
    </row>
    <row r="20" spans="2:7" s="8" customFormat="1" ht="15" x14ac:dyDescent="0.25">
      <c r="B20" s="6" t="s">
        <v>80</v>
      </c>
      <c r="F20" s="10">
        <v>431485178.65915298</v>
      </c>
    </row>
    <row r="21" spans="2:7" s="8" customFormat="1" ht="15" x14ac:dyDescent="0.25">
      <c r="B21" s="6" t="s">
        <v>81</v>
      </c>
      <c r="F21" s="10">
        <v>3923801552.987143</v>
      </c>
    </row>
    <row r="22" spans="2:7" s="8" customFormat="1" ht="15" x14ac:dyDescent="0.25">
      <c r="B22" s="6" t="s">
        <v>64</v>
      </c>
      <c r="F22" s="11">
        <v>15284335.809099998</v>
      </c>
    </row>
    <row r="23" spans="2:7" s="8" customFormat="1" ht="15" x14ac:dyDescent="0.25">
      <c r="B23" s="7" t="s">
        <v>82</v>
      </c>
      <c r="F23" s="12">
        <v>10437350444.860313</v>
      </c>
    </row>
    <row r="24" spans="2:7" s="8" customFormat="1" ht="15" x14ac:dyDescent="0.25">
      <c r="F24" s="6"/>
    </row>
    <row r="25" spans="2:7" s="8" customFormat="1" thickBot="1" x14ac:dyDescent="0.3">
      <c r="B25" s="13" t="s">
        <v>83</v>
      </c>
      <c r="C25" s="14"/>
      <c r="D25" s="14"/>
      <c r="E25" s="14"/>
      <c r="F25" s="15">
        <v>20898971637.243988</v>
      </c>
      <c r="G25" s="24"/>
    </row>
    <row r="26" spans="2:7" s="8" customFormat="1" thickTop="1" x14ac:dyDescent="0.25">
      <c r="F26" s="6"/>
    </row>
    <row r="27" spans="2:7" s="8" customFormat="1" ht="15" x14ac:dyDescent="0.25">
      <c r="B27" s="7" t="s">
        <v>84</v>
      </c>
      <c r="C27" s="6"/>
      <c r="D27" s="6"/>
      <c r="E27" s="6"/>
      <c r="F27" s="6"/>
      <c r="G27" s="6"/>
    </row>
    <row r="28" spans="2:7" s="8" customFormat="1" ht="15" x14ac:dyDescent="0.25">
      <c r="B28" s="7" t="s">
        <v>85</v>
      </c>
      <c r="C28" s="6"/>
      <c r="D28" s="6"/>
      <c r="E28" s="6"/>
      <c r="F28" s="11">
        <v>-877991731.83299971</v>
      </c>
      <c r="G28" s="6"/>
    </row>
    <row r="29" spans="2:7" s="8" customFormat="1" ht="15" x14ac:dyDescent="0.25">
      <c r="B29" s="7" t="s">
        <v>86</v>
      </c>
      <c r="C29" s="6"/>
      <c r="D29" s="6"/>
      <c r="E29" s="6"/>
      <c r="F29" s="12">
        <v>-877991731.83299971</v>
      </c>
      <c r="G29" s="6"/>
    </row>
    <row r="30" spans="2:7" s="8" customFormat="1" ht="15" x14ac:dyDescent="0.25">
      <c r="B30" s="7" t="s">
        <v>87</v>
      </c>
      <c r="C30" s="6"/>
      <c r="D30" s="6"/>
      <c r="E30" s="6"/>
      <c r="F30" s="6"/>
      <c r="G30" s="6"/>
    </row>
    <row r="31" spans="2:7" s="8" customFormat="1" ht="15" x14ac:dyDescent="0.25">
      <c r="B31" s="6" t="s">
        <v>88</v>
      </c>
      <c r="C31" s="6"/>
      <c r="D31" s="6"/>
      <c r="E31" s="6"/>
      <c r="F31" s="10">
        <v>-569727.06960000005</v>
      </c>
      <c r="G31" s="6"/>
    </row>
    <row r="32" spans="2:7" s="8" customFormat="1" ht="15" x14ac:dyDescent="0.25">
      <c r="B32" s="6" t="s">
        <v>66</v>
      </c>
      <c r="C32" s="6"/>
      <c r="D32" s="6"/>
      <c r="E32" s="6"/>
      <c r="F32" s="11">
        <v>-231416924.48293337</v>
      </c>
      <c r="G32" s="6"/>
    </row>
    <row r="33" spans="2:7" s="8" customFormat="1" ht="15" x14ac:dyDescent="0.25">
      <c r="B33" s="7" t="s">
        <v>89</v>
      </c>
      <c r="C33" s="6"/>
      <c r="D33" s="6"/>
      <c r="E33" s="6"/>
      <c r="F33" s="12">
        <v>-231986651.55253336</v>
      </c>
      <c r="G33" s="6"/>
    </row>
    <row r="34" spans="2:7" s="8" customFormat="1" ht="15" x14ac:dyDescent="0.25">
      <c r="B34" s="6"/>
      <c r="C34" s="6"/>
      <c r="D34" s="6"/>
      <c r="E34" s="6"/>
      <c r="F34" s="10"/>
      <c r="G34" s="6"/>
    </row>
    <row r="35" spans="2:7" s="8" customFormat="1" ht="15" x14ac:dyDescent="0.25">
      <c r="B35" s="7" t="s">
        <v>90</v>
      </c>
      <c r="C35" s="6"/>
      <c r="D35" s="6"/>
      <c r="E35" s="6"/>
      <c r="F35" s="12">
        <v>-1109978383.3855331</v>
      </c>
      <c r="G35" s="6"/>
    </row>
    <row r="36" spans="2:7" s="8" customFormat="1" ht="15" x14ac:dyDescent="0.25">
      <c r="B36" s="7"/>
      <c r="C36" s="6"/>
      <c r="D36" s="6"/>
      <c r="E36" s="6"/>
      <c r="F36" s="12"/>
      <c r="G36" s="6"/>
    </row>
    <row r="37" spans="2:7" s="8" customFormat="1" ht="15" x14ac:dyDescent="0.25">
      <c r="B37" s="7" t="s">
        <v>91</v>
      </c>
      <c r="C37" s="6"/>
      <c r="D37" s="6"/>
      <c r="E37" s="6"/>
      <c r="F37" s="6"/>
      <c r="G37" s="6"/>
    </row>
    <row r="38" spans="2:7" s="8" customFormat="1" ht="15" x14ac:dyDescent="0.25">
      <c r="B38" s="6" t="s">
        <v>65</v>
      </c>
      <c r="C38" s="6"/>
      <c r="D38" s="6"/>
      <c r="E38" s="6"/>
      <c r="F38" s="10">
        <v>-25250830187.065903</v>
      </c>
      <c r="G38" s="6"/>
    </row>
    <row r="39" spans="2:7" s="8" customFormat="1" ht="15" x14ac:dyDescent="0.25">
      <c r="B39" s="6" t="s">
        <v>92</v>
      </c>
      <c r="C39" s="6"/>
      <c r="D39" s="6"/>
      <c r="E39" s="6"/>
      <c r="F39" s="11">
        <v>5461836933.2145004</v>
      </c>
      <c r="G39" s="10">
        <f>+F38+F39</f>
        <v>-19788993253.851402</v>
      </c>
    </row>
    <row r="40" spans="2:7" s="8" customFormat="1" ht="15" x14ac:dyDescent="0.25">
      <c r="B40" s="7" t="s">
        <v>93</v>
      </c>
      <c r="C40" s="6"/>
      <c r="D40" s="6"/>
      <c r="E40" s="6"/>
      <c r="F40" s="12">
        <v>-19788993253.851398</v>
      </c>
      <c r="G40" s="6"/>
    </row>
    <row r="41" spans="2:7" s="8" customFormat="1" ht="15" x14ac:dyDescent="0.25">
      <c r="B41" s="6"/>
      <c r="C41" s="6"/>
      <c r="D41" s="6"/>
      <c r="E41" s="6"/>
      <c r="F41" s="6"/>
      <c r="G41" s="6"/>
    </row>
    <row r="42" spans="2:7" s="8" customFormat="1" thickBot="1" x14ac:dyDescent="0.3">
      <c r="B42" s="13" t="s">
        <v>94</v>
      </c>
      <c r="C42" s="16"/>
      <c r="D42" s="16"/>
      <c r="E42" s="16"/>
      <c r="F42" s="15">
        <v>-20898971637.236935</v>
      </c>
      <c r="G42" s="6"/>
    </row>
    <row r="43" spans="2:7" s="8" customFormat="1" thickTop="1" x14ac:dyDescent="0.25">
      <c r="B43" s="13"/>
      <c r="C43" s="16"/>
      <c r="D43" s="16"/>
      <c r="E43" s="16"/>
      <c r="F43" s="17"/>
      <c r="G43" s="6"/>
    </row>
    <row r="44" spans="2:7" s="6" customFormat="1" ht="15" x14ac:dyDescent="0.25">
      <c r="B44" s="7" t="s">
        <v>67</v>
      </c>
      <c r="E44" s="10"/>
      <c r="F44" s="18"/>
      <c r="G44" s="10"/>
    </row>
    <row r="45" spans="2:7" s="6" customFormat="1" ht="15" x14ac:dyDescent="0.25">
      <c r="B45" s="6" t="s">
        <v>68</v>
      </c>
      <c r="E45" s="10"/>
      <c r="F45" s="18">
        <v>343833239.7004804</v>
      </c>
      <c r="G45" s="10"/>
    </row>
    <row r="46" spans="2:7" s="6" customFormat="1" ht="15" hidden="1" customHeight="1" x14ac:dyDescent="0.25">
      <c r="B46" s="6" t="s">
        <v>69</v>
      </c>
      <c r="E46" s="10"/>
      <c r="F46" s="18">
        <v>0</v>
      </c>
      <c r="G46" s="10"/>
    </row>
    <row r="47" spans="2:7" s="6" customFormat="1" thickBot="1" x14ac:dyDescent="0.3">
      <c r="B47" s="6" t="s">
        <v>70</v>
      </c>
      <c r="E47" s="10"/>
      <c r="F47" s="19">
        <v>343833239.7004804</v>
      </c>
    </row>
    <row r="48" spans="2:7" s="6" customFormat="1" thickTop="1" x14ac:dyDescent="0.25">
      <c r="E48" s="10"/>
      <c r="F48" s="18"/>
      <c r="G48" s="10"/>
    </row>
    <row r="49" spans="2:7" s="6" customFormat="1" ht="15" x14ac:dyDescent="0.25">
      <c r="B49" s="7" t="s">
        <v>71</v>
      </c>
      <c r="E49" s="10"/>
      <c r="F49" s="18"/>
      <c r="G49" s="10"/>
    </row>
    <row r="50" spans="2:7" s="6" customFormat="1" ht="15" x14ac:dyDescent="0.25">
      <c r="B50" s="6" t="s">
        <v>68</v>
      </c>
      <c r="E50" s="10"/>
      <c r="F50" s="18">
        <v>-317167500.60048056</v>
      </c>
      <c r="G50" s="10"/>
    </row>
    <row r="51" spans="2:7" s="6" customFormat="1" ht="15" hidden="1" customHeight="1" thickBot="1" x14ac:dyDescent="0.3">
      <c r="B51" s="6" t="s">
        <v>69</v>
      </c>
      <c r="E51" s="10" t="e">
        <v>#DIV/0!</v>
      </c>
      <c r="F51" s="18">
        <v>0</v>
      </c>
      <c r="G51" s="10"/>
    </row>
    <row r="52" spans="2:7" s="6" customFormat="1" thickBot="1" x14ac:dyDescent="0.3">
      <c r="B52" s="6" t="s">
        <v>72</v>
      </c>
      <c r="F52" s="19">
        <v>-317167500.60048056</v>
      </c>
    </row>
    <row r="53" spans="2:7" s="6" customFormat="1" thickTop="1" x14ac:dyDescent="0.25">
      <c r="F53" s="20"/>
    </row>
    <row r="54" spans="2:7" s="6" customFormat="1" ht="15" x14ac:dyDescent="0.25">
      <c r="F54" s="20"/>
    </row>
    <row r="55" spans="2:7" s="6" customFormat="1" ht="15" x14ac:dyDescent="0.25">
      <c r="F55" s="20"/>
    </row>
    <row r="56" spans="2:7" s="6" customFormat="1" ht="15" x14ac:dyDescent="0.25">
      <c r="F56" s="20"/>
    </row>
    <row r="57" spans="2:7" s="8" customFormat="1" ht="15" x14ac:dyDescent="0.25">
      <c r="B57" s="6"/>
      <c r="C57" s="6"/>
      <c r="D57" s="6"/>
      <c r="E57" s="6"/>
      <c r="F57" s="6"/>
      <c r="G57" s="6"/>
    </row>
    <row r="58" spans="2:7" s="6" customFormat="1" ht="15" x14ac:dyDescent="0.25">
      <c r="B58" s="21"/>
      <c r="F58" s="45"/>
      <c r="G58" s="45"/>
    </row>
    <row r="59" spans="2:7" s="6" customFormat="1" ht="18" customHeight="1" x14ac:dyDescent="0.25">
      <c r="B59" s="22" t="s">
        <v>95</v>
      </c>
      <c r="F59" s="46" t="s">
        <v>96</v>
      </c>
      <c r="G59" s="46"/>
    </row>
    <row r="60" spans="2:7" s="6" customFormat="1" ht="15" x14ac:dyDescent="0.25">
      <c r="B60" s="1" t="s">
        <v>97</v>
      </c>
      <c r="F60" s="42" t="s">
        <v>98</v>
      </c>
      <c r="G60" s="42"/>
    </row>
    <row r="61" spans="2:7" s="6" customFormat="1" ht="15" x14ac:dyDescent="0.25">
      <c r="C61" s="45"/>
      <c r="D61" s="45"/>
      <c r="E61" s="45"/>
    </row>
    <row r="62" spans="2:7" s="6" customFormat="1" ht="15" x14ac:dyDescent="0.25">
      <c r="C62" s="47" t="s">
        <v>99</v>
      </c>
      <c r="D62" s="47"/>
      <c r="E62" s="47"/>
    </row>
    <row r="63" spans="2:7" s="6" customFormat="1" ht="15" x14ac:dyDescent="0.25">
      <c r="C63" s="42" t="s">
        <v>57</v>
      </c>
      <c r="D63" s="42"/>
      <c r="E63" s="42"/>
    </row>
    <row r="64" spans="2:7" s="6" customFormat="1" ht="15" x14ac:dyDescent="0.25"/>
    <row r="65" spans="2:2" s="6" customFormat="1" ht="15" x14ac:dyDescent="0.25">
      <c r="B65" s="6" t="s">
        <v>100</v>
      </c>
    </row>
    <row r="66" spans="2:2" s="6" customFormat="1" ht="15" x14ac:dyDescent="0.25">
      <c r="B66" s="6" t="s">
        <v>101</v>
      </c>
    </row>
    <row r="67" spans="2:2" s="8" customFormat="1" ht="15" x14ac:dyDescent="0.25"/>
  </sheetData>
  <mergeCells count="11">
    <mergeCell ref="C63:E63"/>
    <mergeCell ref="B1:F1"/>
    <mergeCell ref="B2:F2"/>
    <mergeCell ref="B3:F3"/>
    <mergeCell ref="B4:F4"/>
    <mergeCell ref="B5:F5"/>
    <mergeCell ref="F58:G58"/>
    <mergeCell ref="F59:G59"/>
    <mergeCell ref="F60:G60"/>
    <mergeCell ref="C61:E61"/>
    <mergeCell ref="C62:E6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6"/>
  <sheetViews>
    <sheetView tabSelected="1" view="pageBreakPreview" zoomScale="60" zoomScaleNormal="100" workbookViewId="0">
      <selection activeCell="A3" sqref="A3:E3"/>
    </sheetView>
  </sheetViews>
  <sheetFormatPr baseColWidth="10" defaultRowHeight="15.75" x14ac:dyDescent="0.25"/>
  <cols>
    <col min="1" max="1" width="30.28515625" style="2" customWidth="1"/>
    <col min="2" max="2" width="16.85546875" style="2" customWidth="1"/>
    <col min="3" max="3" width="7.42578125" style="2" hidden="1" customWidth="1"/>
    <col min="4" max="4" width="17.140625" style="2" customWidth="1"/>
    <col min="5" max="5" width="21.7109375" style="2" customWidth="1"/>
    <col min="6" max="6" width="11.42578125" style="23"/>
    <col min="251" max="251" width="39.42578125" customWidth="1"/>
    <col min="253" max="253" width="13" customWidth="1"/>
    <col min="254" max="254" width="13.42578125" customWidth="1"/>
    <col min="255" max="255" width="15.28515625" bestFit="1" customWidth="1"/>
    <col min="507" max="507" width="39.42578125" customWidth="1"/>
    <col min="509" max="509" width="13" customWidth="1"/>
    <col min="510" max="510" width="13.42578125" customWidth="1"/>
    <col min="511" max="511" width="15.28515625" bestFit="1" customWidth="1"/>
    <col min="763" max="763" width="39.42578125" customWidth="1"/>
    <col min="765" max="765" width="13" customWidth="1"/>
    <col min="766" max="766" width="13.42578125" customWidth="1"/>
    <col min="767" max="767" width="15.28515625" bestFit="1" customWidth="1"/>
    <col min="1019" max="1019" width="39.42578125" customWidth="1"/>
    <col min="1021" max="1021" width="13" customWidth="1"/>
    <col min="1022" max="1022" width="13.42578125" customWidth="1"/>
    <col min="1023" max="1023" width="15.28515625" bestFit="1" customWidth="1"/>
    <col min="1275" max="1275" width="39.42578125" customWidth="1"/>
    <col min="1277" max="1277" width="13" customWidth="1"/>
    <col min="1278" max="1278" width="13.42578125" customWidth="1"/>
    <col min="1279" max="1279" width="15.28515625" bestFit="1" customWidth="1"/>
    <col min="1531" max="1531" width="39.42578125" customWidth="1"/>
    <col min="1533" max="1533" width="13" customWidth="1"/>
    <col min="1534" max="1534" width="13.42578125" customWidth="1"/>
    <col min="1535" max="1535" width="15.28515625" bestFit="1" customWidth="1"/>
    <col min="1787" max="1787" width="39.42578125" customWidth="1"/>
    <col min="1789" max="1789" width="13" customWidth="1"/>
    <col min="1790" max="1790" width="13.42578125" customWidth="1"/>
    <col min="1791" max="1791" width="15.28515625" bestFit="1" customWidth="1"/>
    <col min="2043" max="2043" width="39.42578125" customWidth="1"/>
    <col min="2045" max="2045" width="13" customWidth="1"/>
    <col min="2046" max="2046" width="13.42578125" customWidth="1"/>
    <col min="2047" max="2047" width="15.28515625" bestFit="1" customWidth="1"/>
    <col min="2299" max="2299" width="39.42578125" customWidth="1"/>
    <col min="2301" max="2301" width="13" customWidth="1"/>
    <col min="2302" max="2302" width="13.42578125" customWidth="1"/>
    <col min="2303" max="2303" width="15.28515625" bestFit="1" customWidth="1"/>
    <col min="2555" max="2555" width="39.42578125" customWidth="1"/>
    <col min="2557" max="2557" width="13" customWidth="1"/>
    <col min="2558" max="2558" width="13.42578125" customWidth="1"/>
    <col min="2559" max="2559" width="15.28515625" bestFit="1" customWidth="1"/>
    <col min="2811" max="2811" width="39.42578125" customWidth="1"/>
    <col min="2813" max="2813" width="13" customWidth="1"/>
    <col min="2814" max="2814" width="13.42578125" customWidth="1"/>
    <col min="2815" max="2815" width="15.28515625" bestFit="1" customWidth="1"/>
    <col min="3067" max="3067" width="39.42578125" customWidth="1"/>
    <col min="3069" max="3069" width="13" customWidth="1"/>
    <col min="3070" max="3070" width="13.42578125" customWidth="1"/>
    <col min="3071" max="3071" width="15.28515625" bestFit="1" customWidth="1"/>
    <col min="3323" max="3323" width="39.42578125" customWidth="1"/>
    <col min="3325" max="3325" width="13" customWidth="1"/>
    <col min="3326" max="3326" width="13.42578125" customWidth="1"/>
    <col min="3327" max="3327" width="15.28515625" bestFit="1" customWidth="1"/>
    <col min="3579" max="3579" width="39.42578125" customWidth="1"/>
    <col min="3581" max="3581" width="13" customWidth="1"/>
    <col min="3582" max="3582" width="13.42578125" customWidth="1"/>
    <col min="3583" max="3583" width="15.28515625" bestFit="1" customWidth="1"/>
    <col min="3835" max="3835" width="39.42578125" customWidth="1"/>
    <col min="3837" max="3837" width="13" customWidth="1"/>
    <col min="3838" max="3838" width="13.42578125" customWidth="1"/>
    <col min="3839" max="3839" width="15.28515625" bestFit="1" customWidth="1"/>
    <col min="4091" max="4091" width="39.42578125" customWidth="1"/>
    <col min="4093" max="4093" width="13" customWidth="1"/>
    <col min="4094" max="4094" width="13.42578125" customWidth="1"/>
    <col min="4095" max="4095" width="15.28515625" bestFit="1" customWidth="1"/>
    <col min="4347" max="4347" width="39.42578125" customWidth="1"/>
    <col min="4349" max="4349" width="13" customWidth="1"/>
    <col min="4350" max="4350" width="13.42578125" customWidth="1"/>
    <col min="4351" max="4351" width="15.28515625" bestFit="1" customWidth="1"/>
    <col min="4603" max="4603" width="39.42578125" customWidth="1"/>
    <col min="4605" max="4605" width="13" customWidth="1"/>
    <col min="4606" max="4606" width="13.42578125" customWidth="1"/>
    <col min="4607" max="4607" width="15.28515625" bestFit="1" customWidth="1"/>
    <col min="4859" max="4859" width="39.42578125" customWidth="1"/>
    <col min="4861" max="4861" width="13" customWidth="1"/>
    <col min="4862" max="4862" width="13.42578125" customWidth="1"/>
    <col min="4863" max="4863" width="15.28515625" bestFit="1" customWidth="1"/>
    <col min="5115" max="5115" width="39.42578125" customWidth="1"/>
    <col min="5117" max="5117" width="13" customWidth="1"/>
    <col min="5118" max="5118" width="13.42578125" customWidth="1"/>
    <col min="5119" max="5119" width="15.28515625" bestFit="1" customWidth="1"/>
    <col min="5371" max="5371" width="39.42578125" customWidth="1"/>
    <col min="5373" max="5373" width="13" customWidth="1"/>
    <col min="5374" max="5374" width="13.42578125" customWidth="1"/>
    <col min="5375" max="5375" width="15.28515625" bestFit="1" customWidth="1"/>
    <col min="5627" max="5627" width="39.42578125" customWidth="1"/>
    <col min="5629" max="5629" width="13" customWidth="1"/>
    <col min="5630" max="5630" width="13.42578125" customWidth="1"/>
    <col min="5631" max="5631" width="15.28515625" bestFit="1" customWidth="1"/>
    <col min="5883" max="5883" width="39.42578125" customWidth="1"/>
    <col min="5885" max="5885" width="13" customWidth="1"/>
    <col min="5886" max="5886" width="13.42578125" customWidth="1"/>
    <col min="5887" max="5887" width="15.28515625" bestFit="1" customWidth="1"/>
    <col min="6139" max="6139" width="39.42578125" customWidth="1"/>
    <col min="6141" max="6141" width="13" customWidth="1"/>
    <col min="6142" max="6142" width="13.42578125" customWidth="1"/>
    <col min="6143" max="6143" width="15.28515625" bestFit="1" customWidth="1"/>
    <col min="6395" max="6395" width="39.42578125" customWidth="1"/>
    <col min="6397" max="6397" width="13" customWidth="1"/>
    <col min="6398" max="6398" width="13.42578125" customWidth="1"/>
    <col min="6399" max="6399" width="15.28515625" bestFit="1" customWidth="1"/>
    <col min="6651" max="6651" width="39.42578125" customWidth="1"/>
    <col min="6653" max="6653" width="13" customWidth="1"/>
    <col min="6654" max="6654" width="13.42578125" customWidth="1"/>
    <col min="6655" max="6655" width="15.28515625" bestFit="1" customWidth="1"/>
    <col min="6907" max="6907" width="39.42578125" customWidth="1"/>
    <col min="6909" max="6909" width="13" customWidth="1"/>
    <col min="6910" max="6910" width="13.42578125" customWidth="1"/>
    <col min="6911" max="6911" width="15.28515625" bestFit="1" customWidth="1"/>
    <col min="7163" max="7163" width="39.42578125" customWidth="1"/>
    <col min="7165" max="7165" width="13" customWidth="1"/>
    <col min="7166" max="7166" width="13.42578125" customWidth="1"/>
    <col min="7167" max="7167" width="15.28515625" bestFit="1" customWidth="1"/>
    <col min="7419" max="7419" width="39.42578125" customWidth="1"/>
    <col min="7421" max="7421" width="13" customWidth="1"/>
    <col min="7422" max="7422" width="13.42578125" customWidth="1"/>
    <col min="7423" max="7423" width="15.28515625" bestFit="1" customWidth="1"/>
    <col min="7675" max="7675" width="39.42578125" customWidth="1"/>
    <col min="7677" max="7677" width="13" customWidth="1"/>
    <col min="7678" max="7678" width="13.42578125" customWidth="1"/>
    <col min="7679" max="7679" width="15.28515625" bestFit="1" customWidth="1"/>
    <col min="7931" max="7931" width="39.42578125" customWidth="1"/>
    <col min="7933" max="7933" width="13" customWidth="1"/>
    <col min="7934" max="7934" width="13.42578125" customWidth="1"/>
    <col min="7935" max="7935" width="15.28515625" bestFit="1" customWidth="1"/>
    <col min="8187" max="8187" width="39.42578125" customWidth="1"/>
    <col min="8189" max="8189" width="13" customWidth="1"/>
    <col min="8190" max="8190" width="13.42578125" customWidth="1"/>
    <col min="8191" max="8191" width="15.28515625" bestFit="1" customWidth="1"/>
    <col min="8443" max="8443" width="39.42578125" customWidth="1"/>
    <col min="8445" max="8445" width="13" customWidth="1"/>
    <col min="8446" max="8446" width="13.42578125" customWidth="1"/>
    <col min="8447" max="8447" width="15.28515625" bestFit="1" customWidth="1"/>
    <col min="8699" max="8699" width="39.42578125" customWidth="1"/>
    <col min="8701" max="8701" width="13" customWidth="1"/>
    <col min="8702" max="8702" width="13.42578125" customWidth="1"/>
    <col min="8703" max="8703" width="15.28515625" bestFit="1" customWidth="1"/>
    <col min="8955" max="8955" width="39.42578125" customWidth="1"/>
    <col min="8957" max="8957" width="13" customWidth="1"/>
    <col min="8958" max="8958" width="13.42578125" customWidth="1"/>
    <col min="8959" max="8959" width="15.28515625" bestFit="1" customWidth="1"/>
    <col min="9211" max="9211" width="39.42578125" customWidth="1"/>
    <col min="9213" max="9213" width="13" customWidth="1"/>
    <col min="9214" max="9214" width="13.42578125" customWidth="1"/>
    <col min="9215" max="9215" width="15.28515625" bestFit="1" customWidth="1"/>
    <col min="9467" max="9467" width="39.42578125" customWidth="1"/>
    <col min="9469" max="9469" width="13" customWidth="1"/>
    <col min="9470" max="9470" width="13.42578125" customWidth="1"/>
    <col min="9471" max="9471" width="15.28515625" bestFit="1" customWidth="1"/>
    <col min="9723" max="9723" width="39.42578125" customWidth="1"/>
    <col min="9725" max="9725" width="13" customWidth="1"/>
    <col min="9726" max="9726" width="13.42578125" customWidth="1"/>
    <col min="9727" max="9727" width="15.28515625" bestFit="1" customWidth="1"/>
    <col min="9979" max="9979" width="39.42578125" customWidth="1"/>
    <col min="9981" max="9981" width="13" customWidth="1"/>
    <col min="9982" max="9982" width="13.42578125" customWidth="1"/>
    <col min="9983" max="9983" width="15.28515625" bestFit="1" customWidth="1"/>
    <col min="10235" max="10235" width="39.42578125" customWidth="1"/>
    <col min="10237" max="10237" width="13" customWidth="1"/>
    <col min="10238" max="10238" width="13.42578125" customWidth="1"/>
    <col min="10239" max="10239" width="15.28515625" bestFit="1" customWidth="1"/>
    <col min="10491" max="10491" width="39.42578125" customWidth="1"/>
    <col min="10493" max="10493" width="13" customWidth="1"/>
    <col min="10494" max="10494" width="13.42578125" customWidth="1"/>
    <col min="10495" max="10495" width="15.28515625" bestFit="1" customWidth="1"/>
    <col min="10747" max="10747" width="39.42578125" customWidth="1"/>
    <col min="10749" max="10749" width="13" customWidth="1"/>
    <col min="10750" max="10750" width="13.42578125" customWidth="1"/>
    <col min="10751" max="10751" width="15.28515625" bestFit="1" customWidth="1"/>
    <col min="11003" max="11003" width="39.42578125" customWidth="1"/>
    <col min="11005" max="11005" width="13" customWidth="1"/>
    <col min="11006" max="11006" width="13.42578125" customWidth="1"/>
    <col min="11007" max="11007" width="15.28515625" bestFit="1" customWidth="1"/>
    <col min="11259" max="11259" width="39.42578125" customWidth="1"/>
    <col min="11261" max="11261" width="13" customWidth="1"/>
    <col min="11262" max="11262" width="13.42578125" customWidth="1"/>
    <col min="11263" max="11263" width="15.28515625" bestFit="1" customWidth="1"/>
    <col min="11515" max="11515" width="39.42578125" customWidth="1"/>
    <col min="11517" max="11517" width="13" customWidth="1"/>
    <col min="11518" max="11518" width="13.42578125" customWidth="1"/>
    <col min="11519" max="11519" width="15.28515625" bestFit="1" customWidth="1"/>
    <col min="11771" max="11771" width="39.42578125" customWidth="1"/>
    <col min="11773" max="11773" width="13" customWidth="1"/>
    <col min="11774" max="11774" width="13.42578125" customWidth="1"/>
    <col min="11775" max="11775" width="15.28515625" bestFit="1" customWidth="1"/>
    <col min="12027" max="12027" width="39.42578125" customWidth="1"/>
    <col min="12029" max="12029" width="13" customWidth="1"/>
    <col min="12030" max="12030" width="13.42578125" customWidth="1"/>
    <col min="12031" max="12031" width="15.28515625" bestFit="1" customWidth="1"/>
    <col min="12283" max="12283" width="39.42578125" customWidth="1"/>
    <col min="12285" max="12285" width="13" customWidth="1"/>
    <col min="12286" max="12286" width="13.42578125" customWidth="1"/>
    <col min="12287" max="12287" width="15.28515625" bestFit="1" customWidth="1"/>
    <col min="12539" max="12539" width="39.42578125" customWidth="1"/>
    <col min="12541" max="12541" width="13" customWidth="1"/>
    <col min="12542" max="12542" width="13.42578125" customWidth="1"/>
    <col min="12543" max="12543" width="15.28515625" bestFit="1" customWidth="1"/>
    <col min="12795" max="12795" width="39.42578125" customWidth="1"/>
    <col min="12797" max="12797" width="13" customWidth="1"/>
    <col min="12798" max="12798" width="13.42578125" customWidth="1"/>
    <col min="12799" max="12799" width="15.28515625" bestFit="1" customWidth="1"/>
    <col min="13051" max="13051" width="39.42578125" customWidth="1"/>
    <col min="13053" max="13053" width="13" customWidth="1"/>
    <col min="13054" max="13054" width="13.42578125" customWidth="1"/>
    <col min="13055" max="13055" width="15.28515625" bestFit="1" customWidth="1"/>
    <col min="13307" max="13307" width="39.42578125" customWidth="1"/>
    <col min="13309" max="13309" width="13" customWidth="1"/>
    <col min="13310" max="13310" width="13.42578125" customWidth="1"/>
    <col min="13311" max="13311" width="15.28515625" bestFit="1" customWidth="1"/>
    <col min="13563" max="13563" width="39.42578125" customWidth="1"/>
    <col min="13565" max="13565" width="13" customWidth="1"/>
    <col min="13566" max="13566" width="13.42578125" customWidth="1"/>
    <col min="13567" max="13567" width="15.28515625" bestFit="1" customWidth="1"/>
    <col min="13819" max="13819" width="39.42578125" customWidth="1"/>
    <col min="13821" max="13821" width="13" customWidth="1"/>
    <col min="13822" max="13822" width="13.42578125" customWidth="1"/>
    <col min="13823" max="13823" width="15.28515625" bestFit="1" customWidth="1"/>
    <col min="14075" max="14075" width="39.42578125" customWidth="1"/>
    <col min="14077" max="14077" width="13" customWidth="1"/>
    <col min="14078" max="14078" width="13.42578125" customWidth="1"/>
    <col min="14079" max="14079" width="15.28515625" bestFit="1" customWidth="1"/>
    <col min="14331" max="14331" width="39.42578125" customWidth="1"/>
    <col min="14333" max="14333" width="13" customWidth="1"/>
    <col min="14334" max="14334" width="13.42578125" customWidth="1"/>
    <col min="14335" max="14335" width="15.28515625" bestFit="1" customWidth="1"/>
    <col min="14587" max="14587" width="39.42578125" customWidth="1"/>
    <col min="14589" max="14589" width="13" customWidth="1"/>
    <col min="14590" max="14590" width="13.42578125" customWidth="1"/>
    <col min="14591" max="14591" width="15.28515625" bestFit="1" customWidth="1"/>
    <col min="14843" max="14843" width="39.42578125" customWidth="1"/>
    <col min="14845" max="14845" width="13" customWidth="1"/>
    <col min="14846" max="14846" width="13.42578125" customWidth="1"/>
    <col min="14847" max="14847" width="15.28515625" bestFit="1" customWidth="1"/>
    <col min="15099" max="15099" width="39.42578125" customWidth="1"/>
    <col min="15101" max="15101" width="13" customWidth="1"/>
    <col min="15102" max="15102" width="13.42578125" customWidth="1"/>
    <col min="15103" max="15103" width="15.28515625" bestFit="1" customWidth="1"/>
    <col min="15355" max="15355" width="39.42578125" customWidth="1"/>
    <col min="15357" max="15357" width="13" customWidth="1"/>
    <col min="15358" max="15358" width="13.42578125" customWidth="1"/>
    <col min="15359" max="15359" width="15.28515625" bestFit="1" customWidth="1"/>
    <col min="15611" max="15611" width="39.42578125" customWidth="1"/>
    <col min="15613" max="15613" width="13" customWidth="1"/>
    <col min="15614" max="15614" width="13.42578125" customWidth="1"/>
    <col min="15615" max="15615" width="15.28515625" bestFit="1" customWidth="1"/>
    <col min="15867" max="15867" width="39.42578125" customWidth="1"/>
    <col min="15869" max="15869" width="13" customWidth="1"/>
    <col min="15870" max="15870" width="13.42578125" customWidth="1"/>
    <col min="15871" max="15871" width="15.28515625" bestFit="1" customWidth="1"/>
    <col min="16123" max="16123" width="39.42578125" customWidth="1"/>
    <col min="16125" max="16125" width="13" customWidth="1"/>
    <col min="16126" max="16126" width="13.42578125" customWidth="1"/>
    <col min="16127" max="16127" width="15.28515625" bestFit="1" customWidth="1"/>
  </cols>
  <sheetData>
    <row r="1" spans="1:6" x14ac:dyDescent="0.25">
      <c r="A1" s="44" t="s">
        <v>0</v>
      </c>
      <c r="B1" s="44"/>
      <c r="C1" s="44"/>
      <c r="D1" s="44"/>
      <c r="E1" s="44"/>
    </row>
    <row r="2" spans="1:6" x14ac:dyDescent="0.25">
      <c r="A2" s="44" t="s">
        <v>1</v>
      </c>
      <c r="B2" s="44"/>
      <c r="C2" s="44"/>
      <c r="D2" s="44"/>
      <c r="E2" s="44"/>
    </row>
    <row r="3" spans="1:6" x14ac:dyDescent="0.25">
      <c r="A3" s="44" t="s">
        <v>111</v>
      </c>
      <c r="B3" s="44"/>
      <c r="C3" s="44"/>
      <c r="D3" s="44"/>
      <c r="E3" s="44"/>
    </row>
    <row r="4" spans="1:6" x14ac:dyDescent="0.25">
      <c r="A4" s="43" t="s">
        <v>2</v>
      </c>
      <c r="B4" s="43"/>
      <c r="C4" s="43"/>
      <c r="D4" s="43"/>
      <c r="E4" s="43"/>
    </row>
    <row r="5" spans="1:6" x14ac:dyDescent="0.25">
      <c r="A5" s="27"/>
      <c r="B5" s="27"/>
      <c r="C5" s="28"/>
      <c r="D5" s="29"/>
    </row>
    <row r="6" spans="1:6" s="25" customFormat="1" ht="14.25" customHeight="1" x14ac:dyDescent="0.25">
      <c r="A6" s="27" t="s">
        <v>3</v>
      </c>
      <c r="B6" s="27"/>
      <c r="C6" s="28" t="s">
        <v>104</v>
      </c>
      <c r="D6" s="29" t="s">
        <v>4</v>
      </c>
      <c r="E6" s="2"/>
      <c r="F6" s="2"/>
    </row>
    <row r="7" spans="1:6" s="25" customFormat="1" x14ac:dyDescent="0.25">
      <c r="A7" s="2" t="s">
        <v>5</v>
      </c>
      <c r="B7" s="2"/>
      <c r="C7" s="30">
        <f>+('[1] JULIO 2021 PROYECTADO'!D7-'[1]JUNIO 2021'!D7)/'[1]JUNIO 2021'!D7*100</f>
        <v>16.220145377235646</v>
      </c>
      <c r="D7" s="31">
        <v>1240451697.5502481</v>
      </c>
      <c r="E7" s="2"/>
      <c r="F7" s="2"/>
    </row>
    <row r="8" spans="1:6" s="25" customFormat="1" x14ac:dyDescent="0.25">
      <c r="A8" s="2" t="s">
        <v>6</v>
      </c>
      <c r="B8" s="2"/>
      <c r="C8" s="30">
        <f>+('[1] JULIO 2021 PROYECTADO'!D8-'[1]JUNIO 2021'!D8)/'[1]JUNIO 2021'!D8*100</f>
        <v>17.265890757574244</v>
      </c>
      <c r="D8" s="31">
        <v>488038252.03758204</v>
      </c>
      <c r="E8" s="2"/>
      <c r="F8" s="2"/>
    </row>
    <row r="9" spans="1:6" s="25" customFormat="1" x14ac:dyDescent="0.25">
      <c r="A9" s="2" t="s">
        <v>7</v>
      </c>
      <c r="B9" s="2"/>
      <c r="C9" s="30" t="e">
        <f>+('[1] JULIO 2021 PROYECTADO'!D9-'[1]JUNIO 2021'!D9)/'[1]JUNIO 2021'!D9*100</f>
        <v>#DIV/0!</v>
      </c>
      <c r="D9" s="31">
        <v>631953318.13517547</v>
      </c>
      <c r="E9" s="30"/>
      <c r="F9" s="2"/>
    </row>
    <row r="10" spans="1:6" s="25" customFormat="1" ht="16.5" thickBot="1" x14ac:dyDescent="0.3">
      <c r="A10" s="2"/>
      <c r="B10" s="2"/>
      <c r="C10" s="30"/>
      <c r="D10" s="32"/>
      <c r="E10" s="33">
        <f>+D7+D8+D9</f>
        <v>2360443267.7230053</v>
      </c>
      <c r="F10" s="2"/>
    </row>
    <row r="11" spans="1:6" s="25" customFormat="1" ht="16.5" thickTop="1" x14ac:dyDescent="0.25">
      <c r="A11" s="27" t="s">
        <v>8</v>
      </c>
      <c r="B11" s="27"/>
      <c r="C11" s="30"/>
      <c r="D11" s="32"/>
      <c r="E11" s="2"/>
      <c r="F11" s="2"/>
    </row>
    <row r="12" spans="1:6" s="25" customFormat="1" x14ac:dyDescent="0.25">
      <c r="A12" s="2"/>
      <c r="B12" s="2"/>
      <c r="C12" s="30"/>
      <c r="D12" s="32"/>
      <c r="E12" s="30"/>
      <c r="F12" s="2"/>
    </row>
    <row r="13" spans="1:6" s="25" customFormat="1" x14ac:dyDescent="0.25">
      <c r="A13" s="27" t="s">
        <v>9</v>
      </c>
      <c r="B13" s="27"/>
      <c r="C13" s="30"/>
      <c r="D13" s="32"/>
      <c r="E13" s="2"/>
      <c r="F13" s="2"/>
    </row>
    <row r="14" spans="1:6" s="25" customFormat="1" x14ac:dyDescent="0.25">
      <c r="A14" s="2" t="s">
        <v>5</v>
      </c>
      <c r="B14" s="2"/>
      <c r="C14" s="30">
        <f>+('[1] JULIO 2021 PROYECTADO'!D14-'[1]JUNIO 2021'!D14)/'[1]JUNIO 2021'!D14*100</f>
        <v>16.866111337516163</v>
      </c>
      <c r="D14" s="31">
        <v>478390652.62479198</v>
      </c>
      <c r="E14" s="2"/>
      <c r="F14" s="2"/>
    </row>
    <row r="15" spans="1:6" s="25" customFormat="1" x14ac:dyDescent="0.25">
      <c r="A15" s="2" t="s">
        <v>6</v>
      </c>
      <c r="B15" s="2"/>
      <c r="C15" s="30">
        <f>+('[1] JULIO 2021 PROYECTADO'!D15-'[1]JUNIO 2021'!D15)/'[1]JUNIO 2021'!D15*100</f>
        <v>16.406730008760402</v>
      </c>
      <c r="D15" s="31">
        <v>164195069.7125937</v>
      </c>
      <c r="E15" s="2"/>
      <c r="F15" s="2"/>
    </row>
    <row r="16" spans="1:6" s="25" customFormat="1" x14ac:dyDescent="0.25">
      <c r="A16" s="2" t="s">
        <v>7</v>
      </c>
      <c r="B16" s="2"/>
      <c r="C16" s="30" t="e">
        <f>+('[1] JULIO 2021 PROYECTADO'!D16-'[1]JUNIO 2021'!D16)/'[1]JUNIO 2021'!D16*100</f>
        <v>#DIV/0!</v>
      </c>
      <c r="D16" s="31">
        <v>27238504.640843354</v>
      </c>
      <c r="E16" s="30"/>
      <c r="F16" s="2"/>
    </row>
    <row r="17" spans="1:6" s="25" customFormat="1" x14ac:dyDescent="0.25">
      <c r="A17" s="2"/>
      <c r="B17" s="2"/>
      <c r="C17" s="34"/>
      <c r="D17" s="31"/>
      <c r="E17" s="30"/>
      <c r="F17" s="2"/>
    </row>
    <row r="18" spans="1:6" s="25" customFormat="1" ht="12.75" customHeight="1" thickBot="1" x14ac:dyDescent="0.3">
      <c r="A18" s="27" t="s">
        <v>10</v>
      </c>
      <c r="B18" s="27"/>
      <c r="C18" s="30"/>
      <c r="D18" s="32"/>
      <c r="E18" s="33">
        <f>+D14+D15+D16</f>
        <v>669824226.97822905</v>
      </c>
      <c r="F18" s="2"/>
    </row>
    <row r="19" spans="1:6" s="25" customFormat="1" ht="12.75" customHeight="1" thickTop="1" x14ac:dyDescent="0.25">
      <c r="A19" s="27"/>
      <c r="B19" s="27"/>
      <c r="C19" s="30"/>
      <c r="D19" s="32"/>
      <c r="E19" s="35"/>
      <c r="F19" s="2"/>
    </row>
    <row r="20" spans="1:6" s="25" customFormat="1" x14ac:dyDescent="0.25">
      <c r="A20" s="27" t="s">
        <v>11</v>
      </c>
      <c r="B20" s="2"/>
      <c r="C20" s="30"/>
      <c r="D20" s="32"/>
      <c r="E20" s="30"/>
      <c r="F20" s="2"/>
    </row>
    <row r="21" spans="1:6" s="25" customFormat="1" x14ac:dyDescent="0.25">
      <c r="A21" s="2" t="s">
        <v>12</v>
      </c>
      <c r="B21" s="2"/>
      <c r="C21" s="30">
        <v>0</v>
      </c>
      <c r="D21" s="32">
        <v>0</v>
      </c>
      <c r="E21" s="32"/>
      <c r="F21" s="2"/>
    </row>
    <row r="22" spans="1:6" s="25" customFormat="1" x14ac:dyDescent="0.25">
      <c r="A22" s="2" t="s">
        <v>13</v>
      </c>
      <c r="B22" s="2"/>
      <c r="C22" s="30">
        <f>+('[1] JULIO 2021 PROYECTADO'!D22-'[1]JUNIO 2021'!D22)/'[1]JUNIO 2021'!D22*100</f>
        <v>22.721273039721314</v>
      </c>
      <c r="D22" s="31">
        <v>401856.46499448834</v>
      </c>
      <c r="E22" s="30"/>
      <c r="F22" s="2"/>
    </row>
    <row r="23" spans="1:6" s="25" customFormat="1" x14ac:dyDescent="0.25">
      <c r="A23" s="2" t="s">
        <v>14</v>
      </c>
      <c r="B23" s="2"/>
      <c r="C23" s="30" t="e">
        <f>+('[1] JULIO 2021 PROYECTADO'!D23-'[1]JUNIO 2021'!D23)/'[1]JUNIO 2021'!D23*100</f>
        <v>#VALUE!</v>
      </c>
      <c r="D23" s="31">
        <v>90520781.824684516</v>
      </c>
      <c r="E23" s="30"/>
      <c r="F23" s="2"/>
    </row>
    <row r="24" spans="1:6" s="25" customFormat="1" hidden="1" x14ac:dyDescent="0.25">
      <c r="A24" s="2" t="s">
        <v>15</v>
      </c>
      <c r="B24" s="2"/>
      <c r="C24" s="30" t="e">
        <f>+('[1]MAYO 2021'!D24-'[1]ABRIL 2021'!D24)/'[1]ABRIL 2021'!D24*100</f>
        <v>#VALUE!</v>
      </c>
      <c r="D24" s="32" t="e">
        <f>('[1]ABRIL 2021'!D24*C24%)+'[1]MAYO 2021'!D24</f>
        <v>#VALUE!</v>
      </c>
      <c r="E24" s="30"/>
      <c r="F24" s="2"/>
    </row>
    <row r="25" spans="1:6" s="25" customFormat="1" hidden="1" x14ac:dyDescent="0.25">
      <c r="A25" s="2" t="s">
        <v>16</v>
      </c>
      <c r="B25" s="2"/>
      <c r="C25" s="30" t="e">
        <f>+('[1]MAYO 2021'!D25-'[1]ABRIL 2021'!D25)/'[1]ABRIL 2021'!D25*100</f>
        <v>#DIV/0!</v>
      </c>
      <c r="D25" s="32" t="e">
        <f>('[1]ABRIL 2021'!D25*C25%)+'[1]MAYO 2021'!D25</f>
        <v>#DIV/0!</v>
      </c>
      <c r="E25" s="30"/>
      <c r="F25" s="2"/>
    </row>
    <row r="26" spans="1:6" s="25" customFormat="1" x14ac:dyDescent="0.25">
      <c r="A26" s="2"/>
      <c r="B26" s="2"/>
      <c r="C26" s="30"/>
      <c r="D26" s="32"/>
      <c r="E26" s="30"/>
      <c r="F26" s="2"/>
    </row>
    <row r="27" spans="1:6" s="25" customFormat="1" ht="16.5" thickBot="1" x14ac:dyDescent="0.3">
      <c r="A27" s="27" t="s">
        <v>17</v>
      </c>
      <c r="B27" s="2"/>
      <c r="C27" s="30"/>
      <c r="D27" s="32"/>
      <c r="E27" s="33">
        <f>+D21+D22+D23</f>
        <v>90922638.289679006</v>
      </c>
      <c r="F27" s="2"/>
    </row>
    <row r="28" spans="1:6" s="25" customFormat="1" ht="10.5" customHeight="1" thickTop="1" x14ac:dyDescent="0.25">
      <c r="A28" s="2"/>
      <c r="B28" s="2"/>
      <c r="C28" s="30"/>
      <c r="D28" s="32"/>
      <c r="E28" s="30"/>
      <c r="F28" s="2"/>
    </row>
    <row r="29" spans="1:6" s="25" customFormat="1" ht="16.5" thickBot="1" x14ac:dyDescent="0.3">
      <c r="A29" s="27" t="s">
        <v>18</v>
      </c>
      <c r="B29" s="27"/>
      <c r="C29" s="30"/>
      <c r="D29" s="32"/>
      <c r="E29" s="33">
        <f>+E10+E18+E27</f>
        <v>3121190132.9909134</v>
      </c>
      <c r="F29" s="2"/>
    </row>
    <row r="30" spans="1:6" s="25" customFormat="1" ht="16.5" thickTop="1" x14ac:dyDescent="0.25">
      <c r="A30" s="2"/>
      <c r="B30" s="2"/>
      <c r="C30" s="30"/>
      <c r="D30" s="32"/>
      <c r="E30" s="30"/>
      <c r="F30" s="2"/>
    </row>
    <row r="31" spans="1:6" s="25" customFormat="1" x14ac:dyDescent="0.25">
      <c r="A31" s="27" t="s">
        <v>19</v>
      </c>
      <c r="B31" s="2"/>
      <c r="C31" s="30"/>
      <c r="D31" s="32"/>
      <c r="E31" s="30"/>
      <c r="F31" s="2"/>
    </row>
    <row r="32" spans="1:6" s="25" customFormat="1" x14ac:dyDescent="0.25">
      <c r="A32" s="2" t="s">
        <v>20</v>
      </c>
      <c r="B32" s="2"/>
      <c r="C32" s="30">
        <f>+('[1] JULIO 2021 PROYECTADO'!D32-'[1]JUNIO 2021'!D32)/'[1]JUNIO 2021'!D32*100</f>
        <v>17.177374892578289</v>
      </c>
      <c r="D32" s="32">
        <v>-341292734.17873353</v>
      </c>
      <c r="E32" s="30"/>
      <c r="F32" s="2"/>
    </row>
    <row r="33" spans="1:6" s="25" customFormat="1" x14ac:dyDescent="0.25">
      <c r="A33" s="2" t="s">
        <v>21</v>
      </c>
      <c r="B33" s="2"/>
      <c r="C33" s="30">
        <f>+('[1] JULIO 2021 PROYECTADO'!D33-'[1]JUNIO 2021'!D33)/'[1]JUNIO 2021'!D33*100</f>
        <v>16.742648254865053</v>
      </c>
      <c r="D33" s="32">
        <v>-402994841.56241852</v>
      </c>
      <c r="E33" s="30"/>
      <c r="F33" s="2"/>
    </row>
    <row r="34" spans="1:6" s="25" customFormat="1" x14ac:dyDescent="0.25">
      <c r="A34" s="2" t="s">
        <v>22</v>
      </c>
      <c r="B34" s="2"/>
      <c r="C34" s="30" t="e">
        <f>+('[1] JULIO 2021 PROYECTADO'!D34-'[1]JUNIO 2021'!D34)/'[1]JUNIO 2021'!D34*100</f>
        <v>#DIV/0!</v>
      </c>
      <c r="D34" s="32">
        <v>-153792997.03322735</v>
      </c>
      <c r="E34" s="30"/>
      <c r="F34" s="2"/>
    </row>
    <row r="35" spans="1:6" s="25" customFormat="1" x14ac:dyDescent="0.25">
      <c r="A35" s="2"/>
      <c r="B35" s="2"/>
      <c r="C35" s="30"/>
      <c r="D35" s="32"/>
      <c r="E35" s="30"/>
      <c r="F35" s="2"/>
    </row>
    <row r="36" spans="1:6" s="25" customFormat="1" ht="16.5" thickBot="1" x14ac:dyDescent="0.3">
      <c r="A36" s="27" t="s">
        <v>23</v>
      </c>
      <c r="B36" s="2"/>
      <c r="C36" s="30"/>
      <c r="D36" s="32"/>
      <c r="E36" s="33">
        <f>D32+D33+D34</f>
        <v>-898080572.77437937</v>
      </c>
      <c r="F36" s="2"/>
    </row>
    <row r="37" spans="1:6" s="25" customFormat="1" ht="16.5" thickTop="1" x14ac:dyDescent="0.25">
      <c r="A37" s="27"/>
      <c r="B37" s="2"/>
      <c r="C37" s="30"/>
      <c r="D37" s="32"/>
      <c r="E37" s="35"/>
      <c r="F37" s="2"/>
    </row>
    <row r="38" spans="1:6" s="25" customFormat="1" x14ac:dyDescent="0.25">
      <c r="A38" s="27" t="s">
        <v>24</v>
      </c>
      <c r="B38" s="2"/>
      <c r="C38" s="30"/>
      <c r="D38" s="32"/>
      <c r="E38" s="30"/>
      <c r="F38" s="2"/>
    </row>
    <row r="39" spans="1:6" s="25" customFormat="1" x14ac:dyDescent="0.25">
      <c r="A39" s="2" t="s">
        <v>25</v>
      </c>
      <c r="B39" s="2"/>
      <c r="C39" s="30">
        <f>+('[1] JULIO 2021 PROYECTADO'!D39-'[1]JUNIO 2021'!D39)/'[1]JUNIO 2021'!D39*100</f>
        <v>16.119874562811827</v>
      </c>
      <c r="D39" s="32">
        <v>-13592790.851931835</v>
      </c>
      <c r="E39" s="30"/>
      <c r="F39" s="2"/>
    </row>
    <row r="40" spans="1:6" s="25" customFormat="1" x14ac:dyDescent="0.25">
      <c r="A40" s="2" t="s">
        <v>21</v>
      </c>
      <c r="B40" s="2"/>
      <c r="C40" s="30" t="e">
        <f>+('[1] JULIO 2021 PROYECTADO'!D40-'[1]JUNIO 2021'!D40)/'[1]JUNIO 2021'!D40*100</f>
        <v>#DIV/0!</v>
      </c>
      <c r="D40" s="32">
        <v>-79574793.714940518</v>
      </c>
      <c r="E40" s="30"/>
      <c r="F40" s="2"/>
    </row>
    <row r="41" spans="1:6" s="25" customFormat="1" x14ac:dyDescent="0.25">
      <c r="A41" s="2" t="s">
        <v>26</v>
      </c>
      <c r="B41" s="2"/>
      <c r="C41" s="30">
        <v>0</v>
      </c>
      <c r="D41" s="32">
        <f>('[1]MAYO 2021'!D41*C41%)+'[1]JUNIO 2021'!D41</f>
        <v>0</v>
      </c>
      <c r="E41" s="30"/>
      <c r="F41" s="2"/>
    </row>
    <row r="42" spans="1:6" s="25" customFormat="1" x14ac:dyDescent="0.25">
      <c r="A42" s="2"/>
      <c r="B42" s="2"/>
      <c r="C42" s="30"/>
      <c r="D42" s="32"/>
      <c r="E42" s="30"/>
      <c r="F42" s="2"/>
    </row>
    <row r="43" spans="1:6" s="25" customFormat="1" ht="16.5" thickBot="1" x14ac:dyDescent="0.3">
      <c r="A43" s="27" t="s">
        <v>27</v>
      </c>
      <c r="B43" s="2"/>
      <c r="C43" s="30"/>
      <c r="D43" s="32"/>
      <c r="E43" s="33">
        <f>+D38+D39+D40+D41</f>
        <v>-93167584.566872358</v>
      </c>
      <c r="F43" s="2"/>
    </row>
    <row r="44" spans="1:6" s="25" customFormat="1" ht="16.5" thickTop="1" x14ac:dyDescent="0.25">
      <c r="A44" s="2"/>
      <c r="B44" s="2"/>
      <c r="C44" s="30"/>
      <c r="D44" s="32"/>
      <c r="E44" s="30"/>
      <c r="F44" s="2"/>
    </row>
    <row r="45" spans="1:6" s="25" customFormat="1" x14ac:dyDescent="0.25">
      <c r="A45" s="27" t="s">
        <v>28</v>
      </c>
      <c r="B45" s="2"/>
      <c r="C45" s="30"/>
      <c r="D45" s="32"/>
      <c r="E45" s="30"/>
      <c r="F45" s="2"/>
    </row>
    <row r="46" spans="1:6" s="25" customFormat="1" x14ac:dyDescent="0.25">
      <c r="A46" s="2" t="s">
        <v>29</v>
      </c>
      <c r="B46" s="2"/>
      <c r="C46" s="30">
        <f>+('[1] JULIO 2021 PROYECTADO'!D46-'[1]JUNIO 2021'!D46)/'[1]JUNIO 2021'!D46*100</f>
        <v>17.099459835453573</v>
      </c>
      <c r="D46" s="32">
        <v>-529509004.83143044</v>
      </c>
      <c r="E46" s="30"/>
      <c r="F46" s="2"/>
    </row>
    <row r="47" spans="1:6" s="25" customFormat="1" x14ac:dyDescent="0.25">
      <c r="A47" s="2" t="s">
        <v>30</v>
      </c>
      <c r="B47" s="2"/>
      <c r="C47" s="30">
        <f>+('[1] JULIO 2021 PROYECTADO'!D47-'[1]JUNIO 2021'!D47)/'[1]JUNIO 2021'!D47*100</f>
        <v>15.307050891797246</v>
      </c>
      <c r="D47" s="32">
        <v>-300003236.47000003</v>
      </c>
      <c r="E47" s="30"/>
      <c r="F47" s="2"/>
    </row>
    <row r="48" spans="1:6" s="25" customFormat="1" x14ac:dyDescent="0.25">
      <c r="A48" s="2" t="s">
        <v>31</v>
      </c>
      <c r="B48" s="2"/>
      <c r="C48" s="30">
        <f>+('[1] JULIO 2021 PROYECTADO'!D48-'[1]JUNIO 2021'!D48)/'[1]JUNIO 2021'!D48*100</f>
        <v>21.217569451993231</v>
      </c>
      <c r="D48" s="32">
        <v>-150829884.19884822</v>
      </c>
      <c r="E48" s="30"/>
      <c r="F48" s="2"/>
    </row>
    <row r="49" spans="1:6" s="25" customFormat="1" x14ac:dyDescent="0.25">
      <c r="A49" s="2" t="s">
        <v>32</v>
      </c>
      <c r="B49" s="2"/>
      <c r="C49" s="30" t="e">
        <f>+('[1] JULIO 2021 PROYECTADO'!D49-'[1]JUNIO 2021'!D49)/'[1]JUNIO 2021'!D49*100</f>
        <v>#DIV/0!</v>
      </c>
      <c r="D49" s="32">
        <v>-182629255.74642032</v>
      </c>
      <c r="E49" s="30"/>
      <c r="F49" s="2"/>
    </row>
    <row r="50" spans="1:6" s="25" customFormat="1" x14ac:dyDescent="0.25">
      <c r="A50" s="2"/>
      <c r="B50" s="2"/>
      <c r="C50" s="30"/>
      <c r="D50" s="32"/>
      <c r="E50" s="30"/>
      <c r="F50" s="2"/>
    </row>
    <row r="51" spans="1:6" s="25" customFormat="1" x14ac:dyDescent="0.25">
      <c r="A51" s="27" t="s">
        <v>33</v>
      </c>
      <c r="B51" s="2"/>
      <c r="C51" s="30"/>
      <c r="D51" s="32"/>
      <c r="E51" s="35">
        <f>+D46+D47+D48+D49</f>
        <v>-1162971381.2466991</v>
      </c>
      <c r="F51" s="2"/>
    </row>
    <row r="52" spans="1:6" s="25" customFormat="1" x14ac:dyDescent="0.25">
      <c r="A52" s="27"/>
      <c r="B52" s="2"/>
      <c r="C52" s="30"/>
      <c r="D52" s="32"/>
      <c r="E52" s="35"/>
      <c r="F52" s="2"/>
    </row>
    <row r="53" spans="1:6" s="25" customFormat="1" ht="16.5" thickBot="1" x14ac:dyDescent="0.3">
      <c r="A53" s="27" t="s">
        <v>34</v>
      </c>
      <c r="B53" s="27"/>
      <c r="C53" s="30"/>
      <c r="D53" s="32"/>
      <c r="E53" s="33">
        <f>+E36+E43+E51</f>
        <v>-2154219538.5879507</v>
      </c>
      <c r="F53" s="2"/>
    </row>
    <row r="54" spans="1:6" s="25" customFormat="1" ht="16.5" thickTop="1" x14ac:dyDescent="0.25">
      <c r="A54" s="2"/>
      <c r="B54" s="2"/>
      <c r="C54" s="30"/>
      <c r="D54" s="32"/>
      <c r="E54" s="30"/>
      <c r="F54" s="2"/>
    </row>
    <row r="55" spans="1:6" s="25" customFormat="1" x14ac:dyDescent="0.25">
      <c r="A55" s="27" t="s">
        <v>35</v>
      </c>
      <c r="B55" s="2"/>
      <c r="C55" s="30"/>
      <c r="D55" s="32"/>
      <c r="E55" s="30"/>
      <c r="F55" s="2"/>
    </row>
    <row r="56" spans="1:6" s="25" customFormat="1" x14ac:dyDescent="0.25">
      <c r="A56" s="2" t="s">
        <v>20</v>
      </c>
      <c r="B56" s="2"/>
      <c r="C56" s="30">
        <f>+('[1] JULIO 2021 PROYECTADO'!D57-'[1]JUNIO 2021'!D57)/'[1]JUNIO 2021'!D57*100</f>
        <v>39.896070594413985</v>
      </c>
      <c r="D56" s="32">
        <v>-6890540.0999999996</v>
      </c>
      <c r="E56" s="30"/>
      <c r="F56" s="2"/>
    </row>
    <row r="57" spans="1:6" s="25" customFormat="1" x14ac:dyDescent="0.25">
      <c r="A57" s="2" t="s">
        <v>21</v>
      </c>
      <c r="B57" s="2"/>
      <c r="C57" s="30">
        <f>+('[1] JULIO 2021 PROYECTADO'!D58-'[1]JUNIO 2021'!D58)/'[1]JUNIO 2021'!D58*100</f>
        <v>18.627164104924628</v>
      </c>
      <c r="D57" s="32">
        <v>-8840601.1483428217</v>
      </c>
      <c r="E57" s="30"/>
      <c r="F57" s="2"/>
    </row>
    <row r="58" spans="1:6" s="25" customFormat="1" x14ac:dyDescent="0.25">
      <c r="A58" s="2" t="s">
        <v>22</v>
      </c>
      <c r="B58" s="2"/>
      <c r="C58" s="30" t="e">
        <f>+('[1] JULIO 2021 PROYECTADO'!D59-'[1]JUNIO 2021'!D59)/'[1]JUNIO 2021'!D59*100</f>
        <v>#DIV/0!</v>
      </c>
      <c r="D58" s="32">
        <v>-141157883.10690981</v>
      </c>
      <c r="E58" s="30"/>
      <c r="F58" s="2"/>
    </row>
    <row r="59" spans="1:6" s="25" customFormat="1" x14ac:dyDescent="0.25">
      <c r="A59" s="2"/>
      <c r="B59" s="2"/>
      <c r="C59" s="30"/>
      <c r="D59" s="32"/>
      <c r="E59" s="30"/>
      <c r="F59" s="2"/>
    </row>
    <row r="60" spans="1:6" s="25" customFormat="1" ht="16.5" thickBot="1" x14ac:dyDescent="0.3">
      <c r="A60" s="27" t="s">
        <v>36</v>
      </c>
      <c r="B60" s="2"/>
      <c r="C60" s="30"/>
      <c r="D60" s="32"/>
      <c r="E60" s="33">
        <f>+D55+D56+D57+D58</f>
        <v>-156889024.35525262</v>
      </c>
      <c r="F60" s="2"/>
    </row>
    <row r="61" spans="1:6" s="25" customFormat="1" ht="16.5" thickTop="1" x14ac:dyDescent="0.25">
      <c r="A61" s="27"/>
      <c r="B61" s="2"/>
      <c r="C61" s="30"/>
      <c r="D61" s="32"/>
      <c r="E61" s="35"/>
      <c r="F61" s="2"/>
    </row>
    <row r="62" spans="1:6" s="25" customFormat="1" x14ac:dyDescent="0.25">
      <c r="A62" s="27" t="s">
        <v>37</v>
      </c>
      <c r="B62" s="2"/>
      <c r="C62" s="30"/>
      <c r="D62" s="2"/>
      <c r="E62" s="30"/>
      <c r="F62" s="2"/>
    </row>
    <row r="63" spans="1:6" s="25" customFormat="1" x14ac:dyDescent="0.25">
      <c r="A63" s="2" t="s">
        <v>25</v>
      </c>
      <c r="B63" s="2"/>
      <c r="C63" s="30">
        <f>+('[1] JULIO 2021 PROYECTADO'!D64-'[1]JUNIO 2021'!D64)/'[1]JUNIO 2021'!D64*100</f>
        <v>25.094041812630717</v>
      </c>
      <c r="D63" s="32">
        <v>-88660884</v>
      </c>
      <c r="E63" s="30"/>
      <c r="F63" s="2"/>
    </row>
    <row r="64" spans="1:6" s="25" customFormat="1" x14ac:dyDescent="0.25">
      <c r="A64" s="2" t="s">
        <v>21</v>
      </c>
      <c r="B64" s="2"/>
      <c r="C64" s="30" t="e">
        <f>+('[1] JULIO 2021 PROYECTADO'!D65-'[1]JUNIO 2021'!D65)/'[1]JUNIO 2021'!D65*100</f>
        <v>#DIV/0!</v>
      </c>
      <c r="D64" s="32">
        <v>-5244057.74</v>
      </c>
      <c r="E64" s="30"/>
      <c r="F64" s="2"/>
    </row>
    <row r="65" spans="1:6" s="25" customFormat="1" x14ac:dyDescent="0.25">
      <c r="A65" s="2" t="s">
        <v>26</v>
      </c>
      <c r="B65" s="2"/>
      <c r="C65" s="30">
        <v>0</v>
      </c>
      <c r="D65" s="32">
        <v>0</v>
      </c>
      <c r="E65" s="30"/>
      <c r="F65" s="2"/>
    </row>
    <row r="66" spans="1:6" s="25" customFormat="1" x14ac:dyDescent="0.25">
      <c r="A66" s="2"/>
      <c r="B66" s="2"/>
      <c r="C66" s="30"/>
      <c r="D66" s="32"/>
      <c r="E66" s="30"/>
      <c r="F66" s="2"/>
    </row>
    <row r="67" spans="1:6" s="25" customFormat="1" ht="16.5" thickBot="1" x14ac:dyDescent="0.3">
      <c r="A67" s="27" t="s">
        <v>38</v>
      </c>
      <c r="B67" s="2"/>
      <c r="C67" s="30"/>
      <c r="D67" s="32"/>
      <c r="E67" s="33">
        <f>+D63+D64+D65+D66</f>
        <v>-93904941.739999995</v>
      </c>
      <c r="F67" s="2"/>
    </row>
    <row r="68" spans="1:6" s="25" customFormat="1" ht="16.5" thickTop="1" x14ac:dyDescent="0.25">
      <c r="A68" s="2"/>
      <c r="B68" s="2"/>
      <c r="C68" s="30"/>
      <c r="D68" s="32"/>
      <c r="E68" s="30"/>
      <c r="F68" s="2"/>
    </row>
    <row r="69" spans="1:6" s="25" customFormat="1" x14ac:dyDescent="0.25">
      <c r="A69" s="27" t="s">
        <v>39</v>
      </c>
      <c r="B69" s="2"/>
      <c r="C69" s="30"/>
      <c r="D69" s="32"/>
      <c r="E69" s="30"/>
      <c r="F69" s="2"/>
    </row>
    <row r="70" spans="1:6" s="25" customFormat="1" x14ac:dyDescent="0.25">
      <c r="A70" s="2" t="s">
        <v>29</v>
      </c>
      <c r="B70" s="2"/>
      <c r="C70" s="30">
        <f>+('[1] JULIO 2021 PROYECTADO'!D71-'[1]JUNIO 2021'!D71)/'[1]JUNIO 2021'!D71*100</f>
        <v>18.422287818419946</v>
      </c>
      <c r="D70" s="32">
        <v>-92880794.480000004</v>
      </c>
      <c r="E70" s="30"/>
      <c r="F70" s="2"/>
    </row>
    <row r="71" spans="1:6" s="25" customFormat="1" x14ac:dyDescent="0.25">
      <c r="A71" s="2" t="s">
        <v>30</v>
      </c>
      <c r="B71" s="2"/>
      <c r="C71" s="30">
        <f>+('[1] JULIO 2021 PROYECTADO'!D72-'[1]JUNIO 2021'!D72)/'[1]JUNIO 2021'!D72*100</f>
        <v>16.696292591365463</v>
      </c>
      <c r="D71" s="32">
        <v>-132788560.86048001</v>
      </c>
      <c r="E71" s="30"/>
      <c r="F71" s="2"/>
    </row>
    <row r="72" spans="1:6" s="25" customFormat="1" x14ac:dyDescent="0.25">
      <c r="A72" s="2" t="s">
        <v>31</v>
      </c>
      <c r="B72" s="2"/>
      <c r="C72" s="30">
        <f>+('[1] JULIO 2021 PROYECTADO'!D73-'[1]JUNIO 2021'!D73)/'[1]JUNIO 2021'!D73*100</f>
        <v>16.615848128559456</v>
      </c>
      <c r="D72" s="32">
        <v>-84587151.995432511</v>
      </c>
      <c r="E72" s="30"/>
      <c r="F72" s="2"/>
    </row>
    <row r="73" spans="1:6" s="25" customFormat="1" x14ac:dyDescent="0.25">
      <c r="A73" s="2" t="s">
        <v>32</v>
      </c>
      <c r="B73" s="2"/>
      <c r="C73" s="30" t="e">
        <f>+('[1] JULIO 2021 PROYECTADO'!D74-'[1]JUNIO 2021'!D74)/'[1]JUNIO 2021'!D74*100</f>
        <v>#DIV/0!</v>
      </c>
      <c r="D73" s="32">
        <v>-122064217.76789141</v>
      </c>
      <c r="E73" s="30"/>
      <c r="F73" s="2"/>
    </row>
    <row r="74" spans="1:6" s="25" customFormat="1" x14ac:dyDescent="0.25">
      <c r="A74" s="2"/>
      <c r="B74" s="2"/>
      <c r="C74" s="30"/>
      <c r="D74" s="32"/>
      <c r="E74" s="30"/>
      <c r="F74" s="2"/>
    </row>
    <row r="75" spans="1:6" s="25" customFormat="1" x14ac:dyDescent="0.25">
      <c r="A75" s="27" t="s">
        <v>40</v>
      </c>
      <c r="B75" s="2"/>
      <c r="C75" s="30"/>
      <c r="D75" s="32"/>
      <c r="E75" s="35">
        <f>+D70+D71+D72+D73</f>
        <v>-432320725.10380393</v>
      </c>
      <c r="F75" s="2"/>
    </row>
    <row r="76" spans="1:6" s="25" customFormat="1" x14ac:dyDescent="0.25">
      <c r="A76" s="27"/>
      <c r="B76" s="2"/>
      <c r="C76" s="30"/>
      <c r="D76" s="32"/>
      <c r="E76" s="35"/>
      <c r="F76" s="2"/>
    </row>
    <row r="77" spans="1:6" s="25" customFormat="1" ht="16.5" thickBot="1" x14ac:dyDescent="0.3">
      <c r="A77" s="27" t="s">
        <v>41</v>
      </c>
      <c r="B77" s="27"/>
      <c r="C77" s="30"/>
      <c r="D77" s="32"/>
      <c r="E77" s="33">
        <f>+E60+E67+E75</f>
        <v>-683114691.19905663</v>
      </c>
      <c r="F77" s="2"/>
    </row>
    <row r="78" spans="1:6" s="25" customFormat="1" ht="16.5" thickTop="1" x14ac:dyDescent="0.25">
      <c r="A78" s="2"/>
      <c r="B78" s="2"/>
      <c r="C78" s="30"/>
      <c r="D78" s="32"/>
      <c r="E78" s="30"/>
      <c r="F78" s="2"/>
    </row>
    <row r="79" spans="1:6" s="25" customFormat="1" ht="16.5" thickBot="1" x14ac:dyDescent="0.3">
      <c r="A79" s="27" t="s">
        <v>42</v>
      </c>
      <c r="B79" s="27"/>
      <c r="C79" s="30"/>
      <c r="D79" s="32"/>
      <c r="E79" s="33">
        <f>+E53+E77</f>
        <v>-2837334229.7870073</v>
      </c>
      <c r="F79" s="2"/>
    </row>
    <row r="80" spans="1:6" s="25" customFormat="1" ht="16.5" thickTop="1" x14ac:dyDescent="0.25">
      <c r="A80" s="2"/>
      <c r="B80" s="2"/>
      <c r="C80" s="30"/>
      <c r="D80" s="32"/>
      <c r="E80" s="30"/>
      <c r="F80" s="2"/>
    </row>
    <row r="81" spans="1:6" s="25" customFormat="1" x14ac:dyDescent="0.25">
      <c r="A81" s="27" t="s">
        <v>43</v>
      </c>
      <c r="B81" s="2"/>
      <c r="C81" s="30"/>
      <c r="D81" s="32"/>
      <c r="E81" s="30"/>
      <c r="F81" s="2"/>
    </row>
    <row r="82" spans="1:6" s="25" customFormat="1" x14ac:dyDescent="0.25">
      <c r="A82" s="2" t="s">
        <v>44</v>
      </c>
      <c r="B82" s="2"/>
      <c r="C82" s="30">
        <f>+('[1] JULIO 2021 PROYECTADO'!D83-'[1]JUNIO 2021'!D83)/'[1]JUNIO 2021'!D83*100</f>
        <v>16.689674152624779</v>
      </c>
      <c r="D82" s="32">
        <v>-276810973.80939126</v>
      </c>
      <c r="E82" s="30"/>
      <c r="F82" s="2"/>
    </row>
    <row r="83" spans="1:6" s="25" customFormat="1" x14ac:dyDescent="0.25">
      <c r="A83" s="2" t="s">
        <v>45</v>
      </c>
      <c r="B83" s="2"/>
      <c r="C83" s="30">
        <f>+('[1] JULIO 2021 PROYECTADO'!D84-'[1]JUNIO 2021'!D84)/'[1]JUNIO 2021'!D84*100</f>
        <v>16.692721206910836</v>
      </c>
      <c r="D83" s="32">
        <v>-70764796.326280072</v>
      </c>
      <c r="E83" s="30"/>
      <c r="F83" s="2"/>
    </row>
    <row r="84" spans="1:6" s="25" customFormat="1" x14ac:dyDescent="0.25">
      <c r="A84" s="2" t="s">
        <v>46</v>
      </c>
      <c r="B84" s="2"/>
      <c r="C84" s="30" t="e">
        <f>+('[1] JULIO 2021 PROYECTADO'!D85-'[1]JUNIO 2021'!D85)/'[1]JUNIO 2021'!D85*100</f>
        <v>#DIV/0!</v>
      </c>
      <c r="D84" s="32">
        <v>-76812580.978500009</v>
      </c>
      <c r="E84" s="30"/>
      <c r="F84" s="2"/>
    </row>
    <row r="85" spans="1:6" s="25" customFormat="1" x14ac:dyDescent="0.25">
      <c r="A85" s="2" t="s">
        <v>47</v>
      </c>
      <c r="B85" s="2"/>
      <c r="C85" s="30">
        <v>0</v>
      </c>
      <c r="E85" s="30"/>
      <c r="F85" s="36"/>
    </row>
    <row r="86" spans="1:6" s="25" customFormat="1" ht="16.5" thickBot="1" x14ac:dyDescent="0.3">
      <c r="A86" s="27" t="s">
        <v>48</v>
      </c>
      <c r="B86" s="2"/>
      <c r="C86" s="30"/>
      <c r="D86" s="32"/>
      <c r="E86" s="33">
        <f>+D82+D83+D84</f>
        <v>-424388351.11417133</v>
      </c>
      <c r="F86" s="36"/>
    </row>
    <row r="87" spans="1:6" s="25" customFormat="1" ht="16.5" thickTop="1" x14ac:dyDescent="0.25">
      <c r="A87" s="27"/>
      <c r="B87" s="2"/>
      <c r="C87" s="30"/>
      <c r="D87" s="32"/>
      <c r="E87" s="35"/>
      <c r="F87" s="36"/>
    </row>
    <row r="88" spans="1:6" s="25" customFormat="1" x14ac:dyDescent="0.25">
      <c r="A88" s="27" t="s">
        <v>105</v>
      </c>
      <c r="B88" s="2"/>
      <c r="C88" s="30"/>
      <c r="D88" s="32"/>
      <c r="E88" s="35"/>
      <c r="F88" s="36"/>
    </row>
    <row r="89" spans="1:6" s="25" customFormat="1" ht="12" customHeight="1" x14ac:dyDescent="0.25">
      <c r="A89" s="2" t="s">
        <v>106</v>
      </c>
      <c r="B89" s="2"/>
      <c r="C89" s="30" t="e">
        <f>+('[1]JUNIO 2021'!D90-'[1]MAYO 2021'!D90)/'[1]MAYO 2021'!D90*100</f>
        <v>#DIV/0!</v>
      </c>
      <c r="D89" s="32">
        <v>-93042.705000000016</v>
      </c>
      <c r="E89" s="35"/>
      <c r="F89" s="36"/>
    </row>
    <row r="90" spans="1:6" s="25" customFormat="1" x14ac:dyDescent="0.25">
      <c r="A90" s="2" t="s">
        <v>107</v>
      </c>
      <c r="B90" s="2"/>
      <c r="C90" s="30"/>
      <c r="D90" s="32">
        <v>0</v>
      </c>
      <c r="E90" s="35"/>
      <c r="F90" s="36"/>
    </row>
    <row r="91" spans="1:6" s="25" customFormat="1" ht="16.5" thickBot="1" x14ac:dyDescent="0.3">
      <c r="A91" s="27" t="s">
        <v>108</v>
      </c>
      <c r="B91" s="2"/>
      <c r="C91" s="30"/>
      <c r="D91" s="32"/>
      <c r="E91" s="33">
        <f>D89</f>
        <v>-93042.705000000016</v>
      </c>
      <c r="F91" s="36"/>
    </row>
    <row r="92" spans="1:6" s="25" customFormat="1" ht="16.5" thickTop="1" x14ac:dyDescent="0.25">
      <c r="A92" s="27"/>
      <c r="B92" s="2"/>
      <c r="C92" s="30"/>
      <c r="D92" s="32"/>
      <c r="E92" s="35"/>
      <c r="F92" s="36"/>
    </row>
    <row r="93" spans="1:6" s="25" customFormat="1" x14ac:dyDescent="0.25">
      <c r="A93" s="27" t="s">
        <v>49</v>
      </c>
      <c r="B93" s="2"/>
      <c r="C93" s="30"/>
      <c r="D93" s="32"/>
      <c r="E93" s="30"/>
      <c r="F93" s="36"/>
    </row>
    <row r="94" spans="1:6" s="25" customFormat="1" x14ac:dyDescent="0.25">
      <c r="A94" s="2" t="s">
        <v>50</v>
      </c>
      <c r="B94" s="2"/>
      <c r="C94" s="30">
        <v>0</v>
      </c>
      <c r="D94" s="32">
        <v>-601115.62</v>
      </c>
      <c r="E94" s="30"/>
      <c r="F94" s="36"/>
    </row>
    <row r="95" spans="1:6" s="25" customFormat="1" x14ac:dyDescent="0.25">
      <c r="A95" s="2" t="s">
        <v>51</v>
      </c>
      <c r="B95" s="2"/>
      <c r="C95" s="30">
        <v>0</v>
      </c>
      <c r="D95" s="32">
        <v>0</v>
      </c>
      <c r="E95" s="30"/>
      <c r="F95" s="36"/>
    </row>
    <row r="96" spans="1:6" s="25" customFormat="1" x14ac:dyDescent="0.25">
      <c r="A96" s="2" t="s">
        <v>52</v>
      </c>
      <c r="B96" s="2"/>
      <c r="C96" s="30">
        <v>0</v>
      </c>
      <c r="D96" s="32">
        <v>0</v>
      </c>
      <c r="E96" s="30"/>
      <c r="F96" s="36"/>
    </row>
    <row r="97" spans="1:6" s="25" customFormat="1" x14ac:dyDescent="0.25">
      <c r="A97" s="2" t="s">
        <v>53</v>
      </c>
      <c r="B97" s="2"/>
      <c r="C97" s="30" t="e">
        <f>+('[1] JULIO 2021 PROYECTADO'!D98-'[1]JUNIO 2021'!D98)/'[1]JUNIO 2021'!D98*100</f>
        <v>#DIV/0!</v>
      </c>
      <c r="D97" s="32">
        <v>-5169555.668346555</v>
      </c>
      <c r="E97" s="30"/>
      <c r="F97" s="36"/>
    </row>
    <row r="98" spans="1:6" s="25" customFormat="1" x14ac:dyDescent="0.25">
      <c r="A98" s="2"/>
      <c r="B98" s="2"/>
      <c r="C98" s="30"/>
      <c r="D98" s="30"/>
      <c r="E98" s="30"/>
      <c r="F98" s="36"/>
    </row>
    <row r="99" spans="1:6" s="25" customFormat="1" ht="16.5" thickBot="1" x14ac:dyDescent="0.3">
      <c r="A99" s="27" t="s">
        <v>54</v>
      </c>
      <c r="B99" s="2"/>
      <c r="C99" s="30"/>
      <c r="D99" s="30"/>
      <c r="E99" s="33">
        <f>+D94+D95+D96+D97</f>
        <v>-5770671.2883465551</v>
      </c>
      <c r="F99" s="36"/>
    </row>
    <row r="100" spans="1:6" s="25" customFormat="1" ht="16.5" thickTop="1" x14ac:dyDescent="0.25">
      <c r="A100" s="27"/>
      <c r="B100" s="2"/>
      <c r="C100" s="30"/>
      <c r="D100" s="30"/>
      <c r="E100" s="35"/>
      <c r="F100" s="36"/>
    </row>
    <row r="101" spans="1:6" s="25" customFormat="1" ht="16.5" thickBot="1" x14ac:dyDescent="0.3">
      <c r="A101" s="27" t="s">
        <v>55</v>
      </c>
      <c r="B101" s="27"/>
      <c r="C101" s="30"/>
      <c r="D101" s="37"/>
      <c r="E101" s="33">
        <f>+E29+E79+E86+E99+E91</f>
        <v>-146396161.90361184</v>
      </c>
      <c r="F101" s="38"/>
    </row>
    <row r="102" spans="1:6" s="25" customFormat="1" ht="16.5" thickTop="1" x14ac:dyDescent="0.25">
      <c r="A102" s="27"/>
      <c r="B102" s="27"/>
      <c r="C102" s="30"/>
      <c r="D102" s="37"/>
      <c r="E102" s="35"/>
      <c r="F102" s="36"/>
    </row>
    <row r="103" spans="1:6" s="25" customFormat="1" x14ac:dyDescent="0.25">
      <c r="A103" s="27"/>
      <c r="B103" s="27"/>
      <c r="C103" s="30"/>
      <c r="D103" s="37"/>
      <c r="E103" s="35"/>
      <c r="F103" s="36"/>
    </row>
    <row r="104" spans="1:6" s="25" customFormat="1" x14ac:dyDescent="0.25">
      <c r="A104" s="2"/>
      <c r="B104" s="2"/>
      <c r="C104" s="2"/>
      <c r="D104" s="2"/>
      <c r="E104" s="2"/>
      <c r="F104" s="36"/>
    </row>
    <row r="105" spans="1:6" s="25" customFormat="1" x14ac:dyDescent="0.25">
      <c r="A105" s="2"/>
      <c r="B105" s="2"/>
      <c r="C105" s="2"/>
      <c r="D105" s="2"/>
      <c r="E105" s="2"/>
      <c r="F105" s="36"/>
    </row>
    <row r="106" spans="1:6" s="25" customFormat="1" x14ac:dyDescent="0.25">
      <c r="A106" s="39"/>
      <c r="B106" s="2"/>
      <c r="C106" s="2"/>
      <c r="D106" s="39"/>
      <c r="E106" s="39"/>
      <c r="F106" s="36"/>
    </row>
    <row r="107" spans="1:6" s="25" customFormat="1" x14ac:dyDescent="0.25">
      <c r="A107" s="26" t="s">
        <v>95</v>
      </c>
      <c r="B107" s="2"/>
      <c r="C107" s="2"/>
      <c r="D107" s="48" t="s">
        <v>96</v>
      </c>
      <c r="E107" s="48"/>
      <c r="F107" s="36"/>
    </row>
    <row r="108" spans="1:6" s="25" customFormat="1" x14ac:dyDescent="0.25">
      <c r="A108" s="26" t="s">
        <v>102</v>
      </c>
      <c r="B108" s="2"/>
      <c r="C108" s="2"/>
      <c r="D108" s="43" t="s">
        <v>56</v>
      </c>
      <c r="E108" s="43"/>
      <c r="F108" s="36"/>
    </row>
    <row r="109" spans="1:6" s="25" customFormat="1" x14ac:dyDescent="0.25">
      <c r="A109" s="26"/>
      <c r="B109" s="2"/>
      <c r="C109" s="2"/>
      <c r="D109" s="26"/>
      <c r="E109" s="26"/>
      <c r="F109" s="36"/>
    </row>
    <row r="110" spans="1:6" s="25" customFormat="1" x14ac:dyDescent="0.25">
      <c r="A110" s="2"/>
      <c r="B110" s="40"/>
      <c r="C110" s="41"/>
      <c r="D110" s="2"/>
      <c r="E110" s="2"/>
      <c r="F110" s="36"/>
    </row>
    <row r="111" spans="1:6" s="25" customFormat="1" x14ac:dyDescent="0.25">
      <c r="A111" s="2"/>
      <c r="B111" s="26" t="s">
        <v>99</v>
      </c>
      <c r="C111" s="26"/>
      <c r="D111" s="2"/>
      <c r="E111" s="2"/>
      <c r="F111" s="36"/>
    </row>
    <row r="112" spans="1:6" s="25" customFormat="1" x14ac:dyDescent="0.25">
      <c r="A112" s="2"/>
      <c r="B112" s="26" t="s">
        <v>57</v>
      </c>
      <c r="C112" s="26"/>
      <c r="D112" s="2"/>
      <c r="E112" s="2"/>
      <c r="F112" s="36"/>
    </row>
    <row r="113" spans="1:6" s="25" customFormat="1" x14ac:dyDescent="0.25">
      <c r="A113" s="2"/>
      <c r="B113" s="2"/>
      <c r="C113" s="2"/>
      <c r="D113" s="2"/>
      <c r="E113" s="2"/>
      <c r="F113" s="2"/>
    </row>
    <row r="114" spans="1:6" s="25" customFormat="1" x14ac:dyDescent="0.25">
      <c r="A114" s="2" t="s">
        <v>110</v>
      </c>
      <c r="B114" s="2"/>
      <c r="C114" s="2"/>
      <c r="D114" s="2"/>
      <c r="E114" s="2"/>
      <c r="F114" s="2"/>
    </row>
    <row r="115" spans="1:6" s="25" customFormat="1" x14ac:dyDescent="0.25">
      <c r="A115" s="2" t="s">
        <v>109</v>
      </c>
      <c r="B115" s="2"/>
      <c r="C115" s="2"/>
      <c r="D115" s="2"/>
      <c r="E115" s="2"/>
      <c r="F115" s="2"/>
    </row>
    <row r="116" spans="1:6" s="25" customFormat="1" x14ac:dyDescent="0.25">
      <c r="A116" s="2"/>
      <c r="B116" s="2"/>
      <c r="C116" s="2"/>
      <c r="D116" s="2"/>
      <c r="E116" s="2"/>
      <c r="F116" s="2"/>
    </row>
  </sheetData>
  <mergeCells count="6">
    <mergeCell ref="D108:E108"/>
    <mergeCell ref="D107:E107"/>
    <mergeCell ref="A1:E1"/>
    <mergeCell ref="A2:E2"/>
    <mergeCell ref="A3:E3"/>
    <mergeCell ref="A4:E4"/>
  </mergeCells>
  <pageMargins left="0.7" right="0.7" top="0.75" bottom="0.75" header="0.3" footer="0.3"/>
  <pageSetup paperSize="9" scale="79" orientation="portrait" r:id="rId1"/>
  <rowBreaks count="1" manualBreakCount="1">
    <brk id="56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ESTADO DE SITUACION P. 2025</vt:lpstr>
      <vt:lpstr>ESTADO RESULTADO MARZO 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Blenny Hiraldo Torres</dc:creator>
  <cp:lastModifiedBy>Juan Antonio Toribio Lombert</cp:lastModifiedBy>
  <cp:lastPrinted>2026-04-09T13:25:33Z</cp:lastPrinted>
  <dcterms:created xsi:type="dcterms:W3CDTF">2025-10-03T18:41:07Z</dcterms:created>
  <dcterms:modified xsi:type="dcterms:W3CDTF">2026-04-09T13:26:03Z</dcterms:modified>
</cp:coreProperties>
</file>