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dominguezc\Documents\1) Información del Portal de Transparencia\12) Finanzas\2- Febrero 2026\2) Ingresos y Egresos\"/>
    </mc:Choice>
  </mc:AlternateContent>
  <bookViews>
    <workbookView xWindow="0" yWindow="0" windowWidth="15345" windowHeight="4035"/>
  </bookViews>
  <sheets>
    <sheet name="ESTADO RESULTADO FEBRERO 2026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3" l="1"/>
  <c r="E86" i="3"/>
  <c r="C97" i="3" l="1"/>
  <c r="E99" i="3"/>
  <c r="C89" i="3"/>
  <c r="C84" i="3"/>
  <c r="C83" i="3"/>
  <c r="C82" i="3"/>
  <c r="E75" i="3"/>
  <c r="C73" i="3"/>
  <c r="C72" i="3"/>
  <c r="C71" i="3"/>
  <c r="C70" i="3"/>
  <c r="E67" i="3"/>
  <c r="C64" i="3"/>
  <c r="C63" i="3"/>
  <c r="E60" i="3"/>
  <c r="C58" i="3"/>
  <c r="C57" i="3"/>
  <c r="C56" i="3"/>
  <c r="E51" i="3"/>
  <c r="C49" i="3"/>
  <c r="C48" i="3"/>
  <c r="C47" i="3"/>
  <c r="C46" i="3"/>
  <c r="D41" i="3"/>
  <c r="E43" i="3" s="1"/>
  <c r="C40" i="3"/>
  <c r="C39" i="3"/>
  <c r="E36" i="3"/>
  <c r="C34" i="3"/>
  <c r="C33" i="3"/>
  <c r="C32" i="3"/>
  <c r="E27" i="3"/>
  <c r="C25" i="3"/>
  <c r="D25" i="3" s="1"/>
  <c r="C24" i="3"/>
  <c r="D24" i="3" s="1"/>
  <c r="C23" i="3"/>
  <c r="C22" i="3"/>
  <c r="E18" i="3"/>
  <c r="C16" i="3"/>
  <c r="C15" i="3"/>
  <c r="C14" i="3"/>
  <c r="E10" i="3"/>
  <c r="C9" i="3"/>
  <c r="C8" i="3"/>
  <c r="C7" i="3"/>
  <c r="E77" i="3" l="1"/>
  <c r="E29" i="3"/>
  <c r="E53" i="3"/>
  <c r="E79" i="3" s="1"/>
  <c r="E101" i="3" l="1"/>
</calcChain>
</file>

<file path=xl/sharedStrings.xml><?xml version="1.0" encoding="utf-8"?>
<sst xmlns="http://schemas.openxmlformats.org/spreadsheetml/2006/main" count="84" uniqueCount="70">
  <si>
    <t>CORAASAN</t>
  </si>
  <si>
    <t>ESTADO DE RESULTADO</t>
  </si>
  <si>
    <t>VALORES EN RD$</t>
  </si>
  <si>
    <t>INGRESOS POR SERVICIOS ACUEDUCTOS</t>
  </si>
  <si>
    <t>Balance Acumulado</t>
  </si>
  <si>
    <t>Medido</t>
  </si>
  <si>
    <t>No medido</t>
  </si>
  <si>
    <t>Otros Ingresos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</si>
  <si>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</si>
  <si>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</si>
  <si>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</si>
  <si>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</si>
  <si>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</si>
  <si>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</si>
  <si>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</si>
  <si>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</si>
  <si>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</si>
  <si>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</si>
  <si>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</si>
  <si>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</si>
  <si>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</si>
  <si>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</si>
  <si>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</si>
  <si>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</si>
  <si>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</si>
  <si>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</si>
  <si>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</si>
  <si>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</si>
  <si>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</si>
  <si>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</si>
  <si>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</si>
  <si>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</si>
  <si>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</si>
  <si>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</si>
  <si>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</si>
  <si>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</si>
  <si>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</si>
  <si>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</si>
  <si>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</si>
  <si>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</si>
  <si>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</si>
  <si>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</si>
  <si>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</si>
  <si>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</si>
  <si>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</si>
  <si>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</si>
  <si>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</si>
  <si>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</si>
  <si>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</si>
  <si>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</si>
  <si>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</si>
  <si>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</si>
  <si>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</si>
  <si>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</si>
  <si>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</si>
  <si>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</si>
  <si>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>Direccion Financiera</t>
  </si>
  <si>
    <t>Dirección General</t>
  </si>
  <si>
    <t xml:space="preserve">Licda. Bismary B. Roque </t>
  </si>
  <si>
    <t xml:space="preserve">Lic. Juana Elizabeth Cruz </t>
  </si>
  <si>
    <t>Ing. Andrés  Cueto Rosario</t>
  </si>
  <si>
    <t>Contadora (Interina)</t>
  </si>
  <si>
    <t xml:space="preserve"> % VARIACION</t>
  </si>
  <si>
    <t>Gastos que Rebajan Ingresos</t>
  </si>
  <si>
    <t xml:space="preserve">Retiro de Ativos </t>
  </si>
  <si>
    <t xml:space="preserve">Otros Gastos </t>
  </si>
  <si>
    <t>Total de Gastos que Rebajan Ingresos</t>
  </si>
  <si>
    <t>solicitud de la Dirección de Planificación y Desarrollo y la Dirección General</t>
  </si>
  <si>
    <r>
      <rPr>
        <b/>
        <sz val="12"/>
        <color indexed="8"/>
        <rFont val="Times New Roman"/>
        <family val="1"/>
      </rPr>
      <t>SALVEDAD</t>
    </r>
    <r>
      <rPr>
        <sz val="12"/>
        <color indexed="8"/>
        <rFont val="Times New Roman"/>
        <family val="1"/>
      </rPr>
      <t>: El Estado de Resultado, contiene partidas sujetas a modificaciones fueron elaborados a</t>
    </r>
  </si>
  <si>
    <t>CORRESPONDIENTE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</si>
</sst>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Border="1"/>
    <xf numFmtId="4" fontId="3" fillId="0" borderId="1" xfId="0" applyNumberFormat="1" applyFont="1" applyBorder="1"/>
    <xf numFmtId="4" fontId="2" fillId="0" borderId="0" xfId="0" applyNumberFormat="1" applyFont="1" applyFill="1"/>
    <xf numFmtId="4" fontId="3" fillId="0" borderId="0" xfId="0" applyNumberFormat="1" applyFont="1" applyBorder="1"/>
    <xf numFmtId="0" fontId="5" fillId="0" borderId="0" xfId="0" applyFont="1"/>
    <xf numFmtId="4" fontId="3" fillId="0" borderId="0" xfId="0" applyNumberFormat="1" applyFont="1"/>
    <xf numFmtId="4" fontId="5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1152525</xdr:colOff>
      <xdr:row>4</xdr:row>
      <xdr:rowOff>57150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1525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icentef/Desktop/ESTADOS%20DE%20RESULTADOS%20%20ACTUALIZ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ENERO 2020"/>
      <sheetName val="ENERO 2020 PROYECTADO"/>
      <sheetName val="FEBRERO 2020"/>
      <sheetName val="FEBRERO 2020 PROYECTADO"/>
      <sheetName val="MARZO 2020"/>
      <sheetName val="MARZO 2020 PROYECTADO"/>
      <sheetName val="ABRIL 2020"/>
      <sheetName val="ABRIL 2020 PROYECTADO"/>
      <sheetName val="MAYO 2020"/>
      <sheetName val="MAYO PROYECTADO 2020"/>
      <sheetName val="JUNIO 2020"/>
      <sheetName val="JUNIO PROYECTADO 2020"/>
      <sheetName val="JULIO 2020"/>
      <sheetName val="JULIO PROYECTADO 2020"/>
      <sheetName val="AGOSTO 2020"/>
      <sheetName val="AGOSTO PROYECTADO 2020"/>
      <sheetName val="SEPTIEMBRE 2020"/>
      <sheetName val="SEPTIEMBRE PROYECTADO 2020"/>
      <sheetName val="OCTUBRE 2020"/>
      <sheetName val="NOVIEMBRE 2020"/>
      <sheetName val="DICIEMBRE 2020"/>
      <sheetName val="ENERO 2021 PROYECTADO"/>
      <sheetName val="ENERO 2021"/>
      <sheetName val="FEBRERO 2021 PROYECTADO"/>
      <sheetName val="FEBRERO 2021"/>
      <sheetName val="MARZO 2021 PROYECTADO"/>
      <sheetName val="MARZO 2021"/>
      <sheetName val="ABRIL 2021"/>
      <sheetName val="ABRIL 2021 PROYECTADO"/>
      <sheetName val="MAYO 2021"/>
      <sheetName val="MAYO 2021 PROYECTADO"/>
      <sheetName val="JUNIO 2021"/>
      <sheetName val="JUNIO 2021 PROYECTADO"/>
      <sheetName val="JULIO 2021"/>
      <sheetName val=" JULIO 2021 PROYECTADO"/>
      <sheetName val="AGOSTO 2021"/>
      <sheetName val=" AGOSTO 2021 PROYECTADO "/>
      <sheetName val="SEPTIEMBRE 2021"/>
      <sheetName val="SEPTIEMBRE PROYECTADO"/>
      <sheetName val="OCTUBRE 2021"/>
      <sheetName val="OCTUBRE PROYECTADO"/>
      <sheetName val="NOVIEMBRE 2021"/>
      <sheetName val="NOVIEMBRE PROYECTADO"/>
      <sheetName val="DICIEMBRE 2021"/>
      <sheetName val="DICIEMBRE PROYECTADO"/>
      <sheetName val="ENERO 2022"/>
      <sheetName val="ENERO PROYECTADO 2022"/>
      <sheetName val="FEBRERO 2022"/>
      <sheetName val="FEBRERO PROYECTADO 2022"/>
      <sheetName val="FEBRERO MAS REAL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2022"/>
      <sheetName val="JULIO PROYECTADO 2022"/>
      <sheetName val="AGOSTO 2022"/>
      <sheetName val="AGOSTO PROYECTADO 2022"/>
      <sheetName val="SEPTIEMBRE 2022"/>
      <sheetName val="SEPTIEMBRE PROYECTADO 2022"/>
      <sheetName val="OCTUBRE 2022"/>
      <sheetName val="OCTUBRE PROYECTADO 2022"/>
      <sheetName val="NOVIEMBRE 2022"/>
      <sheetName val="NOVIEMBRE PROYECTADO 2022"/>
      <sheetName val="DICIEMBRE 2022"/>
      <sheetName val="DICIEMBRE PROYECTADO 2022"/>
      <sheetName val="ENERO 2023"/>
      <sheetName val="ENERO PROYECTADO 2023"/>
      <sheetName val="FEBRERO 2023"/>
      <sheetName val=" FEBRERO PROYECTADO 2023"/>
      <sheetName val="MARZO 2023"/>
      <sheetName val="MARZO PROYECTADO 2023"/>
      <sheetName val="ABRIL 2023"/>
      <sheetName val="ABRIL PROYECTADO 2023"/>
      <sheetName val="MAYO PROYECTADO 2023"/>
      <sheetName val="MAYO 2023"/>
      <sheetName val="JUNIO 2023"/>
      <sheetName val="JUNIO PROYECTADO 2023"/>
      <sheetName val="JULIO 2023"/>
      <sheetName val="JULIO PROYECTADO 2023"/>
      <sheetName val="AGOSTO 2023"/>
      <sheetName val="AGOSTO PROYECTADO 2023"/>
      <sheetName val="SEPTIEMBRE 2023"/>
      <sheetName val="OCTUBRE 2023"/>
      <sheetName val="SEPTIEMBRE PROYECTADO 2023"/>
      <sheetName val="NOVIEMBRE 2023"/>
      <sheetName val="NOVIEMBRE PROYECTADO 2023"/>
      <sheetName val="OCTUBRE PROYECTADO 2023"/>
      <sheetName val="DICIEMBRE PROYECTADO 2023"/>
      <sheetName val="DICIEMBRE 2023"/>
      <sheetName val="ENERO 2024"/>
      <sheetName val="ENERO PROYECTADO 2024"/>
      <sheetName val="FEBRERO PROYECTADO 2024"/>
      <sheetName val="FEBRERO 2024"/>
      <sheetName val="MARZO PROYECTADO 2024"/>
      <sheetName val="MARZO 2024"/>
      <sheetName val="ABRIL 2024"/>
      <sheetName val="ABRIL PROYECTADO 2024"/>
      <sheetName val="MAYO PROYECTADO 2024"/>
      <sheetName val="MAYO 2024"/>
      <sheetName val="JUNIO 2024"/>
      <sheetName val="JULIO PROYECTADO 2024"/>
      <sheetName val="JULIO 2024"/>
      <sheetName val="AGOSTO PROYECTADO 2024"/>
      <sheetName val="AGOSTO 2024"/>
      <sheetName val="SEPTIEMBRE 2024"/>
      <sheetName val="SEPTIEMBRE PROYECTADO 2024"/>
      <sheetName val="OCTUBRE PROYECTADO 2024"/>
      <sheetName val="OCTUBRE 2024"/>
      <sheetName val="NOVIEMBRE 2024"/>
      <sheetName val="NOVIEMBRE PROYECTADO 2024"/>
      <sheetName val="DICIEMBRE PROYECTADO 2024"/>
      <sheetName val="DICIEMBRE 2024"/>
      <sheetName val="ENERO PROYECTADO 2025"/>
      <sheetName val="ENERO 2025"/>
      <sheetName val="FEBRERO PROYECTADO 2025"/>
      <sheetName val="FEBRERO 2025"/>
      <sheetName val="MARZO PROYECTADO 2025 BY BIS"/>
      <sheetName val="MARZO 2025"/>
      <sheetName val="ABRIL PROYECTADO 2025"/>
      <sheetName val="ABRIL 2025"/>
      <sheetName val="MAYO 2025"/>
      <sheetName val="MAYO PROYECTADO 2025"/>
      <sheetName val="JUNIO 2025"/>
      <sheetName val="JULIO 2025 "/>
      <sheetName val="JULIO PROYECTADO 2025"/>
      <sheetName val="AGOSTO COMPARACION 2025"/>
      <sheetName val="AGOSTO PROYECTADO 2025"/>
      <sheetName val="AGOSTO REAL 2025"/>
      <sheetName val="SEPTIEMBRE PROYECTADO 2025"/>
      <sheetName val="SEPTIEMBRE REAL 2025 "/>
      <sheetName val="OCTUBRE PROYECTADO 2025"/>
      <sheetName val="OCTUBRE REAL 2025 "/>
      <sheetName val="NOVIEMBRE PROYECTADO 2025"/>
      <sheetName val="NOVIEMBRE REAL 2025 "/>
      <sheetName val="DICIEMBRE PROYECTADO 2025"/>
      <sheetName val="ENERO 2026 ENTREGAR"/>
      <sheetName val="DICIEMBRE REAL 2025 "/>
      <sheetName val="FEBRERO PROYECTADO 2026"/>
      <sheetName val="FEBRERO 2026 ENTREG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4">
          <cell r="D24" t="e">
            <v>#VALUE!</v>
          </cell>
        </row>
      </sheetData>
      <sheetData sheetId="40"/>
      <sheetData sheetId="41">
        <row r="24">
          <cell r="D24" t="e">
            <v>#VALUE!</v>
          </cell>
        </row>
        <row r="90">
          <cell r="D90">
            <v>0</v>
          </cell>
        </row>
      </sheetData>
      <sheetData sheetId="42"/>
      <sheetData sheetId="43">
        <row r="7">
          <cell r="D7">
            <v>210106470.00999999</v>
          </cell>
        </row>
        <row r="8">
          <cell r="D8">
            <v>308244372.52999997</v>
          </cell>
        </row>
        <row r="14">
          <cell r="D14">
            <v>62496739.640000001</v>
          </cell>
        </row>
        <row r="15">
          <cell r="D15">
            <v>9081247.0199999996</v>
          </cell>
        </row>
        <row r="22">
          <cell r="D22">
            <v>22187609.960000001</v>
          </cell>
        </row>
        <row r="23">
          <cell r="D23" t="e">
            <v>#VALUE!</v>
          </cell>
        </row>
        <row r="32">
          <cell r="D32">
            <v>-147986250.91999999</v>
          </cell>
        </row>
        <row r="33">
          <cell r="D33">
            <v>-110684849.66</v>
          </cell>
        </row>
        <row r="39">
          <cell r="D39">
            <v>-43983929.170000002</v>
          </cell>
        </row>
        <row r="40">
          <cell r="D40">
            <v>0</v>
          </cell>
        </row>
        <row r="46">
          <cell r="D46">
            <v>-108142723.15000001</v>
          </cell>
        </row>
        <row r="47">
          <cell r="D47">
            <v>-112391797.48999999</v>
          </cell>
        </row>
        <row r="48">
          <cell r="D48">
            <v>-124414242.45</v>
          </cell>
        </row>
        <row r="57">
          <cell r="D57">
            <v>-412880.26</v>
          </cell>
        </row>
        <row r="58">
          <cell r="D58">
            <v>-54294550.329999998</v>
          </cell>
        </row>
        <row r="64">
          <cell r="D64">
            <v>-2277601.25</v>
          </cell>
        </row>
        <row r="65">
          <cell r="D65">
            <v>0</v>
          </cell>
        </row>
        <row r="71">
          <cell r="D71">
            <v>-98530267.189999998</v>
          </cell>
        </row>
        <row r="72">
          <cell r="D72">
            <v>-51953506.340000004</v>
          </cell>
        </row>
        <row r="73">
          <cell r="D73">
            <v>-60810466.32</v>
          </cell>
        </row>
        <row r="83">
          <cell r="D83">
            <v>-22439124.129999999</v>
          </cell>
        </row>
        <row r="84">
          <cell r="D84">
            <v>-13376740.869999999</v>
          </cell>
        </row>
        <row r="85">
          <cell r="D85">
            <v>0</v>
          </cell>
        </row>
        <row r="90">
          <cell r="D90">
            <v>0</v>
          </cell>
        </row>
      </sheetData>
      <sheetData sheetId="44"/>
      <sheetData sheetId="45"/>
      <sheetData sheetId="46">
        <row r="7">
          <cell r="D7">
            <v>244186044.8926</v>
          </cell>
        </row>
        <row r="8">
          <cell r="D8">
            <v>361465509.15739995</v>
          </cell>
        </row>
        <row r="14">
          <cell r="D14">
            <v>73037509.329999998</v>
          </cell>
        </row>
        <row r="15">
          <cell r="D15">
            <v>10571182.699999999</v>
          </cell>
        </row>
        <row r="22">
          <cell r="D22">
            <v>27228917.400000002</v>
          </cell>
        </row>
        <row r="23">
          <cell r="D23" t="e">
            <v>#VALUE!</v>
          </cell>
        </row>
        <row r="32">
          <cell r="D32">
            <v>-173406404.02999997</v>
          </cell>
        </row>
        <row r="33">
          <cell r="D33">
            <v>-129216424.70999999</v>
          </cell>
        </row>
        <row r="39">
          <cell r="D39">
            <v>-51074083.380000003</v>
          </cell>
        </row>
        <row r="40">
          <cell r="D40">
            <v>0</v>
          </cell>
        </row>
        <row r="46">
          <cell r="D46">
            <v>-126634544.66000001</v>
          </cell>
        </row>
        <row r="47">
          <cell r="D47">
            <v>-129595667.13</v>
          </cell>
        </row>
        <row r="48">
          <cell r="D48">
            <v>-150811920.75</v>
          </cell>
        </row>
        <row r="57">
          <cell r="D57">
            <v>-577603.26</v>
          </cell>
        </row>
        <row r="58">
          <cell r="D58">
            <v>-64408085.319999993</v>
          </cell>
        </row>
        <row r="64">
          <cell r="D64">
            <v>-2849143.46</v>
          </cell>
        </row>
        <row r="65">
          <cell r="D65">
            <v>0</v>
          </cell>
        </row>
        <row r="71">
          <cell r="D71">
            <v>-116681796.59999999</v>
          </cell>
        </row>
        <row r="72">
          <cell r="D72">
            <v>-60627815.770000011</v>
          </cell>
        </row>
        <row r="73">
          <cell r="D73">
            <v>-70914641.049999997</v>
          </cell>
        </row>
        <row r="83">
          <cell r="D83">
            <v>-26184140.829999998</v>
          </cell>
        </row>
        <row r="84">
          <cell r="D84">
            <v>-15609682.929999998</v>
          </cell>
        </row>
        <row r="85">
          <cell r="D8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00">
          <cell r="E100">
            <v>-22955672.925376561</v>
          </cell>
        </row>
      </sheetData>
      <sheetData sheetId="148"/>
      <sheetData sheetId="149">
        <row r="101">
          <cell r="E101">
            <v>-50208252.20885051</v>
          </cell>
        </row>
      </sheetData>
      <sheetData sheetId="150"/>
      <sheetData sheetId="151"/>
      <sheetData sheetId="152"/>
      <sheetData sheetId="153"/>
      <sheetData sheetId="154"/>
      <sheetData sheetId="1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view="pageBreakPreview" topLeftCell="A68" zoomScale="60" zoomScaleNormal="100" workbookViewId="0">
      <selection activeCell="M29" sqref="M29"/>
    </sheetView>
  </sheetViews>
  <sheetFormatPr baseColWidth="10" defaultRowHeight="15.75" x14ac:dyDescent="0.25"/>
  <cols>
    <col min="1" max="1" width="30.28515625" style="1" customWidth="1"/>
    <col min="2" max="2" width="16.85546875" style="1" customWidth="1"/>
    <col min="3" max="3" width="7.42578125" style="1" hidden="1" customWidth="1"/>
    <col min="4" max="4" width="17.140625" style="1" customWidth="1"/>
    <col min="5" max="5" width="21.7109375" style="1" customWidth="1"/>
    <col min="6" max="6" width="11.42578125" style="2"/>
    <col min="251" max="251" width="39.42578125" customWidth="1"/>
    <col min="253" max="253" width="13" customWidth="1"/>
    <col min="254" max="254" width="13.42578125" customWidth="1"/>
    <col min="255" max="255" width="15.28515625" bestFit="1" customWidth="1"/>
    <col min="507" max="507" width="39.42578125" customWidth="1"/>
    <col min="509" max="509" width="13" customWidth="1"/>
    <col min="510" max="510" width="13.42578125" customWidth="1"/>
    <col min="511" max="511" width="15.28515625" bestFit="1" customWidth="1"/>
    <col min="763" max="763" width="39.42578125" customWidth="1"/>
    <col min="765" max="765" width="13" customWidth="1"/>
    <col min="766" max="766" width="13.42578125" customWidth="1"/>
    <col min="767" max="767" width="15.28515625" bestFit="1" customWidth="1"/>
    <col min="1019" max="1019" width="39.42578125" customWidth="1"/>
    <col min="1021" max="1021" width="13" customWidth="1"/>
    <col min="1022" max="1022" width="13.42578125" customWidth="1"/>
    <col min="1023" max="1023" width="15.28515625" bestFit="1" customWidth="1"/>
    <col min="1275" max="1275" width="39.42578125" customWidth="1"/>
    <col min="1277" max="1277" width="13" customWidth="1"/>
    <col min="1278" max="1278" width="13.42578125" customWidth="1"/>
    <col min="1279" max="1279" width="15.28515625" bestFit="1" customWidth="1"/>
    <col min="1531" max="1531" width="39.42578125" customWidth="1"/>
    <col min="1533" max="1533" width="13" customWidth="1"/>
    <col min="1534" max="1534" width="13.42578125" customWidth="1"/>
    <col min="1535" max="1535" width="15.28515625" bestFit="1" customWidth="1"/>
    <col min="1787" max="1787" width="39.42578125" customWidth="1"/>
    <col min="1789" max="1789" width="13" customWidth="1"/>
    <col min="1790" max="1790" width="13.42578125" customWidth="1"/>
    <col min="1791" max="1791" width="15.28515625" bestFit="1" customWidth="1"/>
    <col min="2043" max="2043" width="39.42578125" customWidth="1"/>
    <col min="2045" max="2045" width="13" customWidth="1"/>
    <col min="2046" max="2046" width="13.42578125" customWidth="1"/>
    <col min="2047" max="2047" width="15.28515625" bestFit="1" customWidth="1"/>
    <col min="2299" max="2299" width="39.42578125" customWidth="1"/>
    <col min="2301" max="2301" width="13" customWidth="1"/>
    <col min="2302" max="2302" width="13.42578125" customWidth="1"/>
    <col min="2303" max="2303" width="15.28515625" bestFit="1" customWidth="1"/>
    <col min="2555" max="2555" width="39.42578125" customWidth="1"/>
    <col min="2557" max="2557" width="13" customWidth="1"/>
    <col min="2558" max="2558" width="13.42578125" customWidth="1"/>
    <col min="2559" max="2559" width="15.28515625" bestFit="1" customWidth="1"/>
    <col min="2811" max="2811" width="39.42578125" customWidth="1"/>
    <col min="2813" max="2813" width="13" customWidth="1"/>
    <col min="2814" max="2814" width="13.42578125" customWidth="1"/>
    <col min="2815" max="2815" width="15.28515625" bestFit="1" customWidth="1"/>
    <col min="3067" max="3067" width="39.42578125" customWidth="1"/>
    <col min="3069" max="3069" width="13" customWidth="1"/>
    <col min="3070" max="3070" width="13.42578125" customWidth="1"/>
    <col min="3071" max="3071" width="15.28515625" bestFit="1" customWidth="1"/>
    <col min="3323" max="3323" width="39.42578125" customWidth="1"/>
    <col min="3325" max="3325" width="13" customWidth="1"/>
    <col min="3326" max="3326" width="13.42578125" customWidth="1"/>
    <col min="3327" max="3327" width="15.28515625" bestFit="1" customWidth="1"/>
    <col min="3579" max="3579" width="39.42578125" customWidth="1"/>
    <col min="3581" max="3581" width="13" customWidth="1"/>
    <col min="3582" max="3582" width="13.42578125" customWidth="1"/>
    <col min="3583" max="3583" width="15.28515625" bestFit="1" customWidth="1"/>
    <col min="3835" max="3835" width="39.42578125" customWidth="1"/>
    <col min="3837" max="3837" width="13" customWidth="1"/>
    <col min="3838" max="3838" width="13.42578125" customWidth="1"/>
    <col min="3839" max="3839" width="15.28515625" bestFit="1" customWidth="1"/>
    <col min="4091" max="4091" width="39.42578125" customWidth="1"/>
    <col min="4093" max="4093" width="13" customWidth="1"/>
    <col min="4094" max="4094" width="13.42578125" customWidth="1"/>
    <col min="4095" max="4095" width="15.28515625" bestFit="1" customWidth="1"/>
    <col min="4347" max="4347" width="39.42578125" customWidth="1"/>
    <col min="4349" max="4349" width="13" customWidth="1"/>
    <col min="4350" max="4350" width="13.42578125" customWidth="1"/>
    <col min="4351" max="4351" width="15.28515625" bestFit="1" customWidth="1"/>
    <col min="4603" max="4603" width="39.42578125" customWidth="1"/>
    <col min="4605" max="4605" width="13" customWidth="1"/>
    <col min="4606" max="4606" width="13.42578125" customWidth="1"/>
    <col min="4607" max="4607" width="15.28515625" bestFit="1" customWidth="1"/>
    <col min="4859" max="4859" width="39.42578125" customWidth="1"/>
    <col min="4861" max="4861" width="13" customWidth="1"/>
    <col min="4862" max="4862" width="13.42578125" customWidth="1"/>
    <col min="4863" max="4863" width="15.28515625" bestFit="1" customWidth="1"/>
    <col min="5115" max="5115" width="39.42578125" customWidth="1"/>
    <col min="5117" max="5117" width="13" customWidth="1"/>
    <col min="5118" max="5118" width="13.42578125" customWidth="1"/>
    <col min="5119" max="5119" width="15.28515625" bestFit="1" customWidth="1"/>
    <col min="5371" max="5371" width="39.42578125" customWidth="1"/>
    <col min="5373" max="5373" width="13" customWidth="1"/>
    <col min="5374" max="5374" width="13.42578125" customWidth="1"/>
    <col min="5375" max="5375" width="15.28515625" bestFit="1" customWidth="1"/>
    <col min="5627" max="5627" width="39.42578125" customWidth="1"/>
    <col min="5629" max="5629" width="13" customWidth="1"/>
    <col min="5630" max="5630" width="13.42578125" customWidth="1"/>
    <col min="5631" max="5631" width="15.28515625" bestFit="1" customWidth="1"/>
    <col min="5883" max="5883" width="39.42578125" customWidth="1"/>
    <col min="5885" max="5885" width="13" customWidth="1"/>
    <col min="5886" max="5886" width="13.42578125" customWidth="1"/>
    <col min="5887" max="5887" width="15.28515625" bestFit="1" customWidth="1"/>
    <col min="6139" max="6139" width="39.42578125" customWidth="1"/>
    <col min="6141" max="6141" width="13" customWidth="1"/>
    <col min="6142" max="6142" width="13.42578125" customWidth="1"/>
    <col min="6143" max="6143" width="15.28515625" bestFit="1" customWidth="1"/>
    <col min="6395" max="6395" width="39.42578125" customWidth="1"/>
    <col min="6397" max="6397" width="13" customWidth="1"/>
    <col min="6398" max="6398" width="13.42578125" customWidth="1"/>
    <col min="6399" max="6399" width="15.28515625" bestFit="1" customWidth="1"/>
    <col min="6651" max="6651" width="39.42578125" customWidth="1"/>
    <col min="6653" max="6653" width="13" customWidth="1"/>
    <col min="6654" max="6654" width="13.42578125" customWidth="1"/>
    <col min="6655" max="6655" width="15.28515625" bestFit="1" customWidth="1"/>
    <col min="6907" max="6907" width="39.42578125" customWidth="1"/>
    <col min="6909" max="6909" width="13" customWidth="1"/>
    <col min="6910" max="6910" width="13.42578125" customWidth="1"/>
    <col min="6911" max="6911" width="15.28515625" bestFit="1" customWidth="1"/>
    <col min="7163" max="7163" width="39.42578125" customWidth="1"/>
    <col min="7165" max="7165" width="13" customWidth="1"/>
    <col min="7166" max="7166" width="13.42578125" customWidth="1"/>
    <col min="7167" max="7167" width="15.28515625" bestFit="1" customWidth="1"/>
    <col min="7419" max="7419" width="39.42578125" customWidth="1"/>
    <col min="7421" max="7421" width="13" customWidth="1"/>
    <col min="7422" max="7422" width="13.42578125" customWidth="1"/>
    <col min="7423" max="7423" width="15.28515625" bestFit="1" customWidth="1"/>
    <col min="7675" max="7675" width="39.42578125" customWidth="1"/>
    <col min="7677" max="7677" width="13" customWidth="1"/>
    <col min="7678" max="7678" width="13.42578125" customWidth="1"/>
    <col min="7679" max="7679" width="15.28515625" bestFit="1" customWidth="1"/>
    <col min="7931" max="7931" width="39.42578125" customWidth="1"/>
    <col min="7933" max="7933" width="13" customWidth="1"/>
    <col min="7934" max="7934" width="13.42578125" customWidth="1"/>
    <col min="7935" max="7935" width="15.28515625" bestFit="1" customWidth="1"/>
    <col min="8187" max="8187" width="39.42578125" customWidth="1"/>
    <col min="8189" max="8189" width="13" customWidth="1"/>
    <col min="8190" max="8190" width="13.42578125" customWidth="1"/>
    <col min="8191" max="8191" width="15.28515625" bestFit="1" customWidth="1"/>
    <col min="8443" max="8443" width="39.42578125" customWidth="1"/>
    <col min="8445" max="8445" width="13" customWidth="1"/>
    <col min="8446" max="8446" width="13.42578125" customWidth="1"/>
    <col min="8447" max="8447" width="15.28515625" bestFit="1" customWidth="1"/>
    <col min="8699" max="8699" width="39.42578125" customWidth="1"/>
    <col min="8701" max="8701" width="13" customWidth="1"/>
    <col min="8702" max="8702" width="13.42578125" customWidth="1"/>
    <col min="8703" max="8703" width="15.28515625" bestFit="1" customWidth="1"/>
    <col min="8955" max="8955" width="39.42578125" customWidth="1"/>
    <col min="8957" max="8957" width="13" customWidth="1"/>
    <col min="8958" max="8958" width="13.42578125" customWidth="1"/>
    <col min="8959" max="8959" width="15.28515625" bestFit="1" customWidth="1"/>
    <col min="9211" max="9211" width="39.42578125" customWidth="1"/>
    <col min="9213" max="9213" width="13" customWidth="1"/>
    <col min="9214" max="9214" width="13.42578125" customWidth="1"/>
    <col min="9215" max="9215" width="15.28515625" bestFit="1" customWidth="1"/>
    <col min="9467" max="9467" width="39.42578125" customWidth="1"/>
    <col min="9469" max="9469" width="13" customWidth="1"/>
    <col min="9470" max="9470" width="13.42578125" customWidth="1"/>
    <col min="9471" max="9471" width="15.28515625" bestFit="1" customWidth="1"/>
    <col min="9723" max="9723" width="39.42578125" customWidth="1"/>
    <col min="9725" max="9725" width="13" customWidth="1"/>
    <col min="9726" max="9726" width="13.42578125" customWidth="1"/>
    <col min="9727" max="9727" width="15.28515625" bestFit="1" customWidth="1"/>
    <col min="9979" max="9979" width="39.42578125" customWidth="1"/>
    <col min="9981" max="9981" width="13" customWidth="1"/>
    <col min="9982" max="9982" width="13.42578125" customWidth="1"/>
    <col min="9983" max="9983" width="15.28515625" bestFit="1" customWidth="1"/>
    <col min="10235" max="10235" width="39.42578125" customWidth="1"/>
    <col min="10237" max="10237" width="13" customWidth="1"/>
    <col min="10238" max="10238" width="13.42578125" customWidth="1"/>
    <col min="10239" max="10239" width="15.28515625" bestFit="1" customWidth="1"/>
    <col min="10491" max="10491" width="39.42578125" customWidth="1"/>
    <col min="10493" max="10493" width="13" customWidth="1"/>
    <col min="10494" max="10494" width="13.42578125" customWidth="1"/>
    <col min="10495" max="10495" width="15.28515625" bestFit="1" customWidth="1"/>
    <col min="10747" max="10747" width="39.42578125" customWidth="1"/>
    <col min="10749" max="10749" width="13" customWidth="1"/>
    <col min="10750" max="10750" width="13.42578125" customWidth="1"/>
    <col min="10751" max="10751" width="15.28515625" bestFit="1" customWidth="1"/>
    <col min="11003" max="11003" width="39.42578125" customWidth="1"/>
    <col min="11005" max="11005" width="13" customWidth="1"/>
    <col min="11006" max="11006" width="13.42578125" customWidth="1"/>
    <col min="11007" max="11007" width="15.28515625" bestFit="1" customWidth="1"/>
    <col min="11259" max="11259" width="39.42578125" customWidth="1"/>
    <col min="11261" max="11261" width="13" customWidth="1"/>
    <col min="11262" max="11262" width="13.42578125" customWidth="1"/>
    <col min="11263" max="11263" width="15.28515625" bestFit="1" customWidth="1"/>
    <col min="11515" max="11515" width="39.42578125" customWidth="1"/>
    <col min="11517" max="11517" width="13" customWidth="1"/>
    <col min="11518" max="11518" width="13.42578125" customWidth="1"/>
    <col min="11519" max="11519" width="15.28515625" bestFit="1" customWidth="1"/>
    <col min="11771" max="11771" width="39.42578125" customWidth="1"/>
    <col min="11773" max="11773" width="13" customWidth="1"/>
    <col min="11774" max="11774" width="13.42578125" customWidth="1"/>
    <col min="11775" max="11775" width="15.28515625" bestFit="1" customWidth="1"/>
    <col min="12027" max="12027" width="39.42578125" customWidth="1"/>
    <col min="12029" max="12029" width="13" customWidth="1"/>
    <col min="12030" max="12030" width="13.42578125" customWidth="1"/>
    <col min="12031" max="12031" width="15.28515625" bestFit="1" customWidth="1"/>
    <col min="12283" max="12283" width="39.42578125" customWidth="1"/>
    <col min="12285" max="12285" width="13" customWidth="1"/>
    <col min="12286" max="12286" width="13.42578125" customWidth="1"/>
    <col min="12287" max="12287" width="15.28515625" bestFit="1" customWidth="1"/>
    <col min="12539" max="12539" width="39.42578125" customWidth="1"/>
    <col min="12541" max="12541" width="13" customWidth="1"/>
    <col min="12542" max="12542" width="13.42578125" customWidth="1"/>
    <col min="12543" max="12543" width="15.28515625" bestFit="1" customWidth="1"/>
    <col min="12795" max="12795" width="39.42578125" customWidth="1"/>
    <col min="12797" max="12797" width="13" customWidth="1"/>
    <col min="12798" max="12798" width="13.42578125" customWidth="1"/>
    <col min="12799" max="12799" width="15.28515625" bestFit="1" customWidth="1"/>
    <col min="13051" max="13051" width="39.42578125" customWidth="1"/>
    <col min="13053" max="13053" width="13" customWidth="1"/>
    <col min="13054" max="13054" width="13.42578125" customWidth="1"/>
    <col min="13055" max="13055" width="15.28515625" bestFit="1" customWidth="1"/>
    <col min="13307" max="13307" width="39.42578125" customWidth="1"/>
    <col min="13309" max="13309" width="13" customWidth="1"/>
    <col min="13310" max="13310" width="13.42578125" customWidth="1"/>
    <col min="13311" max="13311" width="15.28515625" bestFit="1" customWidth="1"/>
    <col min="13563" max="13563" width="39.42578125" customWidth="1"/>
    <col min="13565" max="13565" width="13" customWidth="1"/>
    <col min="13566" max="13566" width="13.42578125" customWidth="1"/>
    <col min="13567" max="13567" width="15.28515625" bestFit="1" customWidth="1"/>
    <col min="13819" max="13819" width="39.42578125" customWidth="1"/>
    <col min="13821" max="13821" width="13" customWidth="1"/>
    <col min="13822" max="13822" width="13.42578125" customWidth="1"/>
    <col min="13823" max="13823" width="15.28515625" bestFit="1" customWidth="1"/>
    <col min="14075" max="14075" width="39.42578125" customWidth="1"/>
    <col min="14077" max="14077" width="13" customWidth="1"/>
    <col min="14078" max="14078" width="13.42578125" customWidth="1"/>
    <col min="14079" max="14079" width="15.28515625" bestFit="1" customWidth="1"/>
    <col min="14331" max="14331" width="39.42578125" customWidth="1"/>
    <col min="14333" max="14333" width="13" customWidth="1"/>
    <col min="14334" max="14334" width="13.42578125" customWidth="1"/>
    <col min="14335" max="14335" width="15.28515625" bestFit="1" customWidth="1"/>
    <col min="14587" max="14587" width="39.42578125" customWidth="1"/>
    <col min="14589" max="14589" width="13" customWidth="1"/>
    <col min="14590" max="14590" width="13.42578125" customWidth="1"/>
    <col min="14591" max="14591" width="15.28515625" bestFit="1" customWidth="1"/>
    <col min="14843" max="14843" width="39.42578125" customWidth="1"/>
    <col min="14845" max="14845" width="13" customWidth="1"/>
    <col min="14846" max="14846" width="13.42578125" customWidth="1"/>
    <col min="14847" max="14847" width="15.28515625" bestFit="1" customWidth="1"/>
    <col min="15099" max="15099" width="39.42578125" customWidth="1"/>
    <col min="15101" max="15101" width="13" customWidth="1"/>
    <col min="15102" max="15102" width="13.42578125" customWidth="1"/>
    <col min="15103" max="15103" width="15.28515625" bestFit="1" customWidth="1"/>
    <col min="15355" max="15355" width="39.42578125" customWidth="1"/>
    <col min="15357" max="15357" width="13" customWidth="1"/>
    <col min="15358" max="15358" width="13.42578125" customWidth="1"/>
    <col min="15359" max="15359" width="15.28515625" bestFit="1" customWidth="1"/>
    <col min="15611" max="15611" width="39.42578125" customWidth="1"/>
    <col min="15613" max="15613" width="13" customWidth="1"/>
    <col min="15614" max="15614" width="13.42578125" customWidth="1"/>
    <col min="15615" max="15615" width="15.28515625" bestFit="1" customWidth="1"/>
    <col min="15867" max="15867" width="39.42578125" customWidth="1"/>
    <col min="15869" max="15869" width="13" customWidth="1"/>
    <col min="15870" max="15870" width="13.42578125" customWidth="1"/>
    <col min="15871" max="15871" width="15.28515625" bestFit="1" customWidth="1"/>
    <col min="16123" max="16123" width="39.42578125" customWidth="1"/>
    <col min="16125" max="16125" width="13" customWidth="1"/>
    <col min="16126" max="16126" width="13.42578125" customWidth="1"/>
    <col min="16127" max="16127" width="15.28515625" bestFit="1" customWidth="1"/>
  </cols>
  <sheetData>
    <row r="1" spans="1:6" x14ac:dyDescent="0.25">
      <c r="A1" s="21" t="s">
        <v>0</v>
      </c>
      <c r="B1" s="21"/>
      <c r="C1" s="21"/>
      <c r="D1" s="21"/>
      <c r="E1" s="21"/>
    </row>
    <row r="2" spans="1:6" x14ac:dyDescent="0.25">
      <c r="A2" s="21" t="s">
        <v>1</v>
      </c>
      <c r="B2" s="21"/>
      <c r="C2" s="21"/>
      <c r="D2" s="21"/>
      <c r="E2" s="21"/>
    </row>
    <row r="3" spans="1:6" x14ac:dyDescent="0.25">
      <c r="A3" s="21" t="s">
        <v>69</v>
      </c>
      <c r="B3" s="21"/>
      <c r="C3" s="21"/>
      <c r="D3" s="21"/>
      <c r="E3" s="21"/>
    </row>
    <row r="4" spans="1:6" x14ac:dyDescent="0.25">
      <c r="A4" s="20" t="s">
        <v>2</v>
      </c>
      <c r="B4" s="20"/>
      <c r="C4" s="20"/>
      <c r="D4" s="20"/>
      <c r="E4" s="20"/>
    </row>
    <row r="5" spans="1:6" x14ac:dyDescent="0.25">
      <c r="A5" s="5"/>
      <c r="B5" s="5"/>
      <c r="C5" s="6"/>
      <c r="D5" s="7"/>
    </row>
    <row r="6" spans="1:6" s="3" customFormat="1" ht="14.25" customHeight="1" x14ac:dyDescent="0.25">
      <c r="A6" s="5" t="s">
        <v>3</v>
      </c>
      <c r="B6" s="5"/>
      <c r="C6" s="6" t="s">
        <v>62</v>
      </c>
      <c r="D6" s="7" t="s">
        <v>4</v>
      </c>
      <c r="E6" s="1"/>
      <c r="F6" s="1"/>
    </row>
    <row r="7" spans="1:6" s="3" customFormat="1" x14ac:dyDescent="0.25">
      <c r="A7" s="1" t="s">
        <v>5</v>
      </c>
      <c r="B7" s="1"/>
      <c r="C7" s="8">
        <f>+('[1] JULIO 2021 PROYECTADO'!D7-'[1]JUNIO 2021'!D7)/'[1]JUNIO 2021'!D7*100</f>
        <v>16.220145377235646</v>
      </c>
      <c r="D7" s="9">
        <v>1291799220.1500001</v>
      </c>
      <c r="E7" s="1"/>
      <c r="F7" s="1"/>
    </row>
    <row r="8" spans="1:6" s="3" customFormat="1" x14ac:dyDescent="0.25">
      <c r="A8" s="1" t="s">
        <v>6</v>
      </c>
      <c r="B8" s="1"/>
      <c r="C8" s="8">
        <f>+('[1] JULIO 2021 PROYECTADO'!D8-'[1]JUNIO 2021'!D8)/'[1]JUNIO 2021'!D8*100</f>
        <v>17.265890757574244</v>
      </c>
      <c r="D8" s="9">
        <v>444955478.63</v>
      </c>
      <c r="E8" s="1"/>
      <c r="F8" s="1"/>
    </row>
    <row r="9" spans="1:6" s="3" customFormat="1" x14ac:dyDescent="0.25">
      <c r="A9" s="1" t="s">
        <v>7</v>
      </c>
      <c r="B9" s="1"/>
      <c r="C9" s="8" t="e">
        <f>+('[1] JULIO 2021 PROYECTADO'!D9-'[1]JUNIO 2021'!D9)/'[1]JUNIO 2021'!D9*100</f>
        <v>#DIV/0!</v>
      </c>
      <c r="D9" s="9">
        <v>638929855.95000005</v>
      </c>
      <c r="E9" s="8"/>
      <c r="F9" s="1"/>
    </row>
    <row r="10" spans="1:6" s="3" customFormat="1" ht="16.5" thickBot="1" x14ac:dyDescent="0.3">
      <c r="A10" s="1"/>
      <c r="B10" s="1"/>
      <c r="C10" s="8"/>
      <c r="D10" s="10"/>
      <c r="E10" s="11">
        <f>+D7+D8+D9</f>
        <v>2375684554.7300005</v>
      </c>
      <c r="F10" s="1"/>
    </row>
    <row r="11" spans="1:6" s="3" customFormat="1" ht="16.5" thickTop="1" x14ac:dyDescent="0.25">
      <c r="A11" s="5" t="s">
        <v>8</v>
      </c>
      <c r="B11" s="5"/>
      <c r="C11" s="8"/>
      <c r="D11" s="10"/>
      <c r="E11" s="1"/>
      <c r="F11" s="1"/>
    </row>
    <row r="12" spans="1:6" s="3" customFormat="1" x14ac:dyDescent="0.25">
      <c r="A12" s="1"/>
      <c r="B12" s="1"/>
      <c r="C12" s="8"/>
      <c r="D12" s="10"/>
      <c r="E12" s="8"/>
      <c r="F12" s="1"/>
    </row>
    <row r="13" spans="1:6" s="3" customFormat="1" x14ac:dyDescent="0.25">
      <c r="A13" s="5" t="s">
        <v>9</v>
      </c>
      <c r="B13" s="5"/>
      <c r="C13" s="8"/>
      <c r="D13" s="10"/>
      <c r="E13" s="1"/>
      <c r="F13" s="1"/>
    </row>
    <row r="14" spans="1:6" s="3" customFormat="1" x14ac:dyDescent="0.25">
      <c r="A14" s="1" t="s">
        <v>5</v>
      </c>
      <c r="B14" s="1"/>
      <c r="C14" s="8">
        <f>+('[1] JULIO 2021 PROYECTADO'!D14-'[1]JUNIO 2021'!D14)/'[1]JUNIO 2021'!D14*100</f>
        <v>16.866111337516163</v>
      </c>
      <c r="D14" s="9">
        <v>484109381.82846469</v>
      </c>
      <c r="E14" s="1"/>
      <c r="F14" s="1"/>
    </row>
    <row r="15" spans="1:6" s="3" customFormat="1" x14ac:dyDescent="0.25">
      <c r="A15" s="1" t="s">
        <v>6</v>
      </c>
      <c r="B15" s="1"/>
      <c r="C15" s="8">
        <f>+('[1] JULIO 2021 PROYECTADO'!D15-'[1]JUNIO 2021'!D15)/'[1]JUNIO 2021'!D15*100</f>
        <v>16.406730008760402</v>
      </c>
      <c r="D15" s="9">
        <v>151027987.03999999</v>
      </c>
      <c r="E15" s="1"/>
      <c r="F15" s="1"/>
    </row>
    <row r="16" spans="1:6" s="3" customFormat="1" x14ac:dyDescent="0.25">
      <c r="A16" s="1" t="s">
        <v>7</v>
      </c>
      <c r="B16" s="1"/>
      <c r="C16" s="8" t="e">
        <f>+('[1] JULIO 2021 PROYECTADO'!D16-'[1]JUNIO 2021'!D16)/'[1]JUNIO 2021'!D16*100</f>
        <v>#DIV/0!</v>
      </c>
      <c r="D16" s="9">
        <v>30450448.534217626</v>
      </c>
      <c r="E16" s="8"/>
      <c r="F16" s="1"/>
    </row>
    <row r="17" spans="1:6" s="3" customFormat="1" x14ac:dyDescent="0.25">
      <c r="A17" s="1"/>
      <c r="B17" s="1"/>
      <c r="C17" s="12"/>
      <c r="D17" s="9"/>
      <c r="E17" s="8"/>
      <c r="F17" s="1"/>
    </row>
    <row r="18" spans="1:6" s="3" customFormat="1" ht="12.75" customHeight="1" thickBot="1" x14ac:dyDescent="0.3">
      <c r="A18" s="5" t="s">
        <v>10</v>
      </c>
      <c r="B18" s="5"/>
      <c r="C18" s="8"/>
      <c r="D18" s="10"/>
      <c r="E18" s="11">
        <f>+D14+D15+D16</f>
        <v>665587817.4026823</v>
      </c>
      <c r="F18" s="1"/>
    </row>
    <row r="19" spans="1:6" s="3" customFormat="1" ht="12.75" customHeight="1" thickTop="1" x14ac:dyDescent="0.25">
      <c r="A19" s="5"/>
      <c r="B19" s="5"/>
      <c r="C19" s="8"/>
      <c r="D19" s="10"/>
      <c r="E19" s="13"/>
      <c r="F19" s="1"/>
    </row>
    <row r="20" spans="1:6" s="3" customFormat="1" x14ac:dyDescent="0.25">
      <c r="A20" s="5" t="s">
        <v>11</v>
      </c>
      <c r="B20" s="1"/>
      <c r="C20" s="8"/>
      <c r="D20" s="10"/>
      <c r="E20" s="8"/>
      <c r="F20" s="1"/>
    </row>
    <row r="21" spans="1:6" s="3" customFormat="1" x14ac:dyDescent="0.25">
      <c r="A21" s="1" t="s">
        <v>12</v>
      </c>
      <c r="B21" s="1"/>
      <c r="C21" s="8">
        <v>0</v>
      </c>
      <c r="D21" s="10">
        <v>0</v>
      </c>
      <c r="E21" s="10"/>
      <c r="F21" s="1"/>
    </row>
    <row r="22" spans="1:6" s="3" customFormat="1" x14ac:dyDescent="0.25">
      <c r="A22" s="1" t="s">
        <v>13</v>
      </c>
      <c r="B22" s="1"/>
      <c r="C22" s="8">
        <f>+('[1] JULIO 2021 PROYECTADO'!D22-'[1]JUNIO 2021'!D22)/'[1]JUNIO 2021'!D22*100</f>
        <v>22.721273039721314</v>
      </c>
      <c r="D22" s="9">
        <v>402158.33947646426</v>
      </c>
      <c r="E22" s="8"/>
      <c r="F22" s="1"/>
    </row>
    <row r="23" spans="1:6" s="3" customFormat="1" x14ac:dyDescent="0.25">
      <c r="A23" s="1" t="s">
        <v>14</v>
      </c>
      <c r="B23" s="1"/>
      <c r="C23" s="8" t="e">
        <f>+('[1] JULIO 2021 PROYECTADO'!D23-'[1]JUNIO 2021'!D23)/'[1]JUNIO 2021'!D23*100</f>
        <v>#VALUE!</v>
      </c>
      <c r="D23" s="9">
        <v>90758975.548274085</v>
      </c>
      <c r="E23" s="8"/>
      <c r="F23" s="1"/>
    </row>
    <row r="24" spans="1:6" s="3" customFormat="1" hidden="1" x14ac:dyDescent="0.25">
      <c r="A24" s="1" t="s">
        <v>15</v>
      </c>
      <c r="B24" s="1"/>
      <c r="C24" s="8" t="e">
        <f>+('[1]MAYO 2021'!D24-'[1]ABRIL 2021'!D24)/'[1]ABRIL 2021'!D24*100</f>
        <v>#VALUE!</v>
      </c>
      <c r="D24" s="10" t="e">
        <f>('[1]ABRIL 2021'!D24*C24%)+'[1]MAYO 2021'!D24</f>
        <v>#VALUE!</v>
      </c>
      <c r="E24" s="8"/>
      <c r="F24" s="1"/>
    </row>
    <row r="25" spans="1:6" s="3" customFormat="1" hidden="1" x14ac:dyDescent="0.25">
      <c r="A25" s="1" t="s">
        <v>16</v>
      </c>
      <c r="B25" s="1"/>
      <c r="C25" s="8" t="e">
        <f>+('[1]MAYO 2021'!D25-'[1]ABRIL 2021'!D25)/'[1]ABRIL 2021'!D25*100</f>
        <v>#DIV/0!</v>
      </c>
      <c r="D25" s="10" t="e">
        <f>('[1]ABRIL 2021'!D25*C25%)+'[1]MAYO 2021'!D25</f>
        <v>#DIV/0!</v>
      </c>
      <c r="E25" s="8"/>
      <c r="F25" s="1"/>
    </row>
    <row r="26" spans="1:6" s="3" customFormat="1" x14ac:dyDescent="0.25">
      <c r="A26" s="1"/>
      <c r="B26" s="1"/>
      <c r="C26" s="8"/>
      <c r="D26" s="10"/>
      <c r="E26" s="8"/>
      <c r="F26" s="1"/>
    </row>
    <row r="27" spans="1:6" s="3" customFormat="1" ht="16.5" thickBot="1" x14ac:dyDescent="0.3">
      <c r="A27" s="5" t="s">
        <v>17</v>
      </c>
      <c r="B27" s="1"/>
      <c r="C27" s="8"/>
      <c r="D27" s="10"/>
      <c r="E27" s="11">
        <f>+D21+D22+D23</f>
        <v>91161133.887750551</v>
      </c>
      <c r="F27" s="1"/>
    </row>
    <row r="28" spans="1:6" s="3" customFormat="1" ht="10.5" customHeight="1" thickTop="1" x14ac:dyDescent="0.25">
      <c r="A28" s="1"/>
      <c r="B28" s="1"/>
      <c r="C28" s="8"/>
      <c r="D28" s="10"/>
      <c r="E28" s="8"/>
      <c r="F28" s="1"/>
    </row>
    <row r="29" spans="1:6" s="3" customFormat="1" ht="16.5" thickBot="1" x14ac:dyDescent="0.3">
      <c r="A29" s="5" t="s">
        <v>18</v>
      </c>
      <c r="B29" s="5"/>
      <c r="C29" s="8"/>
      <c r="D29" s="10"/>
      <c r="E29" s="11">
        <f>+E10+E18+E27</f>
        <v>3132433506.0204334</v>
      </c>
      <c r="F29" s="1"/>
    </row>
    <row r="30" spans="1:6" s="3" customFormat="1" ht="16.5" thickTop="1" x14ac:dyDescent="0.25">
      <c r="A30" s="1"/>
      <c r="B30" s="1"/>
      <c r="C30" s="8"/>
      <c r="D30" s="10"/>
      <c r="E30" s="8"/>
      <c r="F30" s="1"/>
    </row>
    <row r="31" spans="1:6" s="3" customFormat="1" x14ac:dyDescent="0.25">
      <c r="A31" s="5" t="s">
        <v>19</v>
      </c>
      <c r="B31" s="1"/>
      <c r="C31" s="8"/>
      <c r="D31" s="10"/>
      <c r="E31" s="8"/>
      <c r="F31" s="1"/>
    </row>
    <row r="32" spans="1:6" s="3" customFormat="1" x14ac:dyDescent="0.25">
      <c r="A32" s="1" t="s">
        <v>20</v>
      </c>
      <c r="B32" s="1"/>
      <c r="C32" s="8">
        <f>+('[1] JULIO 2021 PROYECTADO'!D32-'[1]JUNIO 2021'!D32)/'[1]JUNIO 2021'!D32*100</f>
        <v>17.177374892578289</v>
      </c>
      <c r="D32" s="10">
        <v>-340251725.73000002</v>
      </c>
      <c r="E32" s="8"/>
      <c r="F32" s="1"/>
    </row>
    <row r="33" spans="1:6" s="3" customFormat="1" x14ac:dyDescent="0.25">
      <c r="A33" s="1" t="s">
        <v>21</v>
      </c>
      <c r="B33" s="1"/>
      <c r="C33" s="8">
        <f>+('[1] JULIO 2021 PROYECTADO'!D33-'[1]JUNIO 2021'!D33)/'[1]JUNIO 2021'!D33*100</f>
        <v>16.742648254865053</v>
      </c>
      <c r="D33" s="10">
        <v>-351499820.93000001</v>
      </c>
      <c r="E33" s="8"/>
      <c r="F33" s="1"/>
    </row>
    <row r="34" spans="1:6" s="3" customFormat="1" x14ac:dyDescent="0.25">
      <c r="A34" s="1" t="s">
        <v>22</v>
      </c>
      <c r="B34" s="1"/>
      <c r="C34" s="8" t="e">
        <f>+('[1] JULIO 2021 PROYECTADO'!D34-'[1]JUNIO 2021'!D34)/'[1]JUNIO 2021'!D34*100</f>
        <v>#DIV/0!</v>
      </c>
      <c r="D34" s="10">
        <v>-175816775.49473169</v>
      </c>
      <c r="E34" s="8"/>
      <c r="F34" s="1"/>
    </row>
    <row r="35" spans="1:6" s="3" customFormat="1" x14ac:dyDescent="0.25">
      <c r="A35" s="1"/>
      <c r="B35" s="1"/>
      <c r="C35" s="8"/>
      <c r="D35" s="10"/>
      <c r="E35" s="8"/>
      <c r="F35" s="1"/>
    </row>
    <row r="36" spans="1:6" s="3" customFormat="1" ht="16.5" thickBot="1" x14ac:dyDescent="0.3">
      <c r="A36" s="5" t="s">
        <v>23</v>
      </c>
      <c r="B36" s="1"/>
      <c r="C36" s="8"/>
      <c r="D36" s="10"/>
      <c r="E36" s="11">
        <f>D32+D33+D34</f>
        <v>-867568322.15473175</v>
      </c>
      <c r="F36" s="1"/>
    </row>
    <row r="37" spans="1:6" s="3" customFormat="1" ht="16.5" thickTop="1" x14ac:dyDescent="0.25">
      <c r="A37" s="5"/>
      <c r="B37" s="1"/>
      <c r="C37" s="8"/>
      <c r="D37" s="10"/>
      <c r="E37" s="13"/>
      <c r="F37" s="1"/>
    </row>
    <row r="38" spans="1:6" s="3" customFormat="1" x14ac:dyDescent="0.25">
      <c r="A38" s="5" t="s">
        <v>24</v>
      </c>
      <c r="B38" s="1"/>
      <c r="C38" s="8"/>
      <c r="D38" s="10"/>
      <c r="E38" s="8"/>
      <c r="F38" s="1"/>
    </row>
    <row r="39" spans="1:6" s="3" customFormat="1" x14ac:dyDescent="0.25">
      <c r="A39" s="1" t="s">
        <v>25</v>
      </c>
      <c r="B39" s="1"/>
      <c r="C39" s="8">
        <f>+('[1] JULIO 2021 PROYECTADO'!D39-'[1]JUNIO 2021'!D39)/'[1]JUNIO 2021'!D39*100</f>
        <v>16.119874562811827</v>
      </c>
      <c r="D39" s="10">
        <v>-15568104.032210324</v>
      </c>
      <c r="E39" s="8"/>
      <c r="F39" s="1"/>
    </row>
    <row r="40" spans="1:6" s="3" customFormat="1" x14ac:dyDescent="0.25">
      <c r="A40" s="1" t="s">
        <v>21</v>
      </c>
      <c r="B40" s="1"/>
      <c r="C40" s="8" t="e">
        <f>+('[1] JULIO 2021 PROYECTADO'!D40-'[1]JUNIO 2021'!D40)/'[1]JUNIO 2021'!D40*100</f>
        <v>#DIV/0!</v>
      </c>
      <c r="D40" s="10">
        <v>-82972695.790000007</v>
      </c>
      <c r="E40" s="8"/>
      <c r="F40" s="1"/>
    </row>
    <row r="41" spans="1:6" s="3" customFormat="1" x14ac:dyDescent="0.25">
      <c r="A41" s="1" t="s">
        <v>26</v>
      </c>
      <c r="B41" s="1"/>
      <c r="C41" s="8">
        <v>0</v>
      </c>
      <c r="D41" s="10">
        <f>('[1]MAYO 2021'!D41*C41%)+'[1]JUNIO 2021'!D41</f>
        <v>0</v>
      </c>
      <c r="E41" s="8"/>
      <c r="F41" s="1"/>
    </row>
    <row r="42" spans="1:6" s="3" customFormat="1" x14ac:dyDescent="0.25">
      <c r="A42" s="1"/>
      <c r="B42" s="1"/>
      <c r="C42" s="8"/>
      <c r="D42" s="10"/>
      <c r="E42" s="8"/>
      <c r="F42" s="1"/>
    </row>
    <row r="43" spans="1:6" s="3" customFormat="1" ht="16.5" thickBot="1" x14ac:dyDescent="0.3">
      <c r="A43" s="5" t="s">
        <v>27</v>
      </c>
      <c r="B43" s="1"/>
      <c r="C43" s="8"/>
      <c r="D43" s="10"/>
      <c r="E43" s="11">
        <f>+D38+D39+D40+D41</f>
        <v>-98540799.822210327</v>
      </c>
      <c r="F43" s="1"/>
    </row>
    <row r="44" spans="1:6" s="3" customFormat="1" ht="16.5" thickTop="1" x14ac:dyDescent="0.25">
      <c r="A44" s="1"/>
      <c r="B44" s="1"/>
      <c r="C44" s="8"/>
      <c r="D44" s="10"/>
      <c r="E44" s="8"/>
      <c r="F44" s="1"/>
    </row>
    <row r="45" spans="1:6" s="3" customFormat="1" x14ac:dyDescent="0.25">
      <c r="A45" s="5" t="s">
        <v>28</v>
      </c>
      <c r="B45" s="1"/>
      <c r="C45" s="8"/>
      <c r="D45" s="10"/>
      <c r="E45" s="8"/>
      <c r="F45" s="1"/>
    </row>
    <row r="46" spans="1:6" s="3" customFormat="1" x14ac:dyDescent="0.25">
      <c r="A46" s="1" t="s">
        <v>29</v>
      </c>
      <c r="B46" s="1"/>
      <c r="C46" s="8">
        <f>+('[1] JULIO 2021 PROYECTADO'!D46-'[1]JUNIO 2021'!D46)/'[1]JUNIO 2021'!D46*100</f>
        <v>17.099459835453573</v>
      </c>
      <c r="D46" s="10">
        <v>-533062594.94999999</v>
      </c>
      <c r="E46" s="8"/>
      <c r="F46" s="1"/>
    </row>
    <row r="47" spans="1:6" s="3" customFormat="1" x14ac:dyDescent="0.25">
      <c r="A47" s="1" t="s">
        <v>30</v>
      </c>
      <c r="B47" s="1"/>
      <c r="C47" s="8">
        <f>+('[1] JULIO 2021 PROYECTADO'!D47-'[1]JUNIO 2021'!D47)/'[1]JUNIO 2021'!D47*100</f>
        <v>15.307050891797246</v>
      </c>
      <c r="D47" s="10">
        <v>-332736634.47483814</v>
      </c>
      <c r="E47" s="8"/>
      <c r="F47" s="1"/>
    </row>
    <row r="48" spans="1:6" s="3" customFormat="1" x14ac:dyDescent="0.25">
      <c r="A48" s="1" t="s">
        <v>31</v>
      </c>
      <c r="B48" s="1"/>
      <c r="C48" s="8">
        <f>+('[1] JULIO 2021 PROYECTADO'!D48-'[1]JUNIO 2021'!D48)/'[1]JUNIO 2021'!D48*100</f>
        <v>21.217569451993231</v>
      </c>
      <c r="D48" s="10">
        <v>-138311662.78</v>
      </c>
      <c r="E48" s="8"/>
      <c r="F48" s="1"/>
    </row>
    <row r="49" spans="1:6" s="3" customFormat="1" x14ac:dyDescent="0.25">
      <c r="A49" s="1" t="s">
        <v>32</v>
      </c>
      <c r="B49" s="1"/>
      <c r="C49" s="8" t="e">
        <f>+('[1] JULIO 2021 PROYECTADO'!D49-'[1]JUNIO 2021'!D49)/'[1]JUNIO 2021'!D49*100</f>
        <v>#DIV/0!</v>
      </c>
      <c r="D49" s="10">
        <v>-182534146.13999999</v>
      </c>
      <c r="E49" s="8"/>
      <c r="F49" s="1"/>
    </row>
    <row r="50" spans="1:6" s="3" customFormat="1" x14ac:dyDescent="0.25">
      <c r="A50" s="1"/>
      <c r="B50" s="1"/>
      <c r="C50" s="8"/>
      <c r="D50" s="10"/>
      <c r="E50" s="8"/>
      <c r="F50" s="1"/>
    </row>
    <row r="51" spans="1:6" s="3" customFormat="1" x14ac:dyDescent="0.25">
      <c r="A51" s="5" t="s">
        <v>33</v>
      </c>
      <c r="B51" s="1"/>
      <c r="C51" s="8"/>
      <c r="D51" s="10"/>
      <c r="E51" s="13">
        <f>+D46+D47+D48+D49</f>
        <v>-1186645038.3448381</v>
      </c>
      <c r="F51" s="1"/>
    </row>
    <row r="52" spans="1:6" s="3" customFormat="1" x14ac:dyDescent="0.25">
      <c r="A52" s="5"/>
      <c r="B52" s="1"/>
      <c r="C52" s="8"/>
      <c r="D52" s="10"/>
      <c r="E52" s="13"/>
      <c r="F52" s="1"/>
    </row>
    <row r="53" spans="1:6" s="3" customFormat="1" ht="16.5" thickBot="1" x14ac:dyDescent="0.3">
      <c r="A53" s="5" t="s">
        <v>34</v>
      </c>
      <c r="B53" s="5"/>
      <c r="C53" s="8"/>
      <c r="D53" s="10"/>
      <c r="E53" s="11">
        <f>+E36+E43+E51</f>
        <v>-2152754160.3217802</v>
      </c>
      <c r="F53" s="1"/>
    </row>
    <row r="54" spans="1:6" s="3" customFormat="1" ht="16.5" thickTop="1" x14ac:dyDescent="0.25">
      <c r="A54" s="1"/>
      <c r="B54" s="1"/>
      <c r="C54" s="8"/>
      <c r="D54" s="10"/>
      <c r="E54" s="8"/>
      <c r="F54" s="1"/>
    </row>
    <row r="55" spans="1:6" s="3" customFormat="1" x14ac:dyDescent="0.25">
      <c r="A55" s="5" t="s">
        <v>35</v>
      </c>
      <c r="B55" s="1"/>
      <c r="C55" s="8"/>
      <c r="D55" s="10"/>
      <c r="E55" s="8"/>
      <c r="F55" s="1"/>
    </row>
    <row r="56" spans="1:6" s="3" customFormat="1" x14ac:dyDescent="0.25">
      <c r="A56" s="1" t="s">
        <v>20</v>
      </c>
      <c r="B56" s="1"/>
      <c r="C56" s="8">
        <f>+('[1] JULIO 2021 PROYECTADO'!D57-'[1]JUNIO 2021'!D57)/'[1]JUNIO 2021'!D57*100</f>
        <v>39.896070594413985</v>
      </c>
      <c r="D56" s="10">
        <v>-7540890.5250000004</v>
      </c>
      <c r="E56" s="8"/>
      <c r="F56" s="1"/>
    </row>
    <row r="57" spans="1:6" s="3" customFormat="1" x14ac:dyDescent="0.25">
      <c r="A57" s="1" t="s">
        <v>21</v>
      </c>
      <c r="B57" s="1"/>
      <c r="C57" s="8">
        <f>+('[1] JULIO 2021 PROYECTADO'!D58-'[1]JUNIO 2021'!D58)/'[1]JUNIO 2021'!D58*100</f>
        <v>18.627164104924628</v>
      </c>
      <c r="D57" s="10">
        <v>-8985886.3000000007</v>
      </c>
      <c r="E57" s="8"/>
      <c r="F57" s="1"/>
    </row>
    <row r="58" spans="1:6" s="3" customFormat="1" x14ac:dyDescent="0.25">
      <c r="A58" s="1" t="s">
        <v>22</v>
      </c>
      <c r="B58" s="1"/>
      <c r="C58" s="8" t="e">
        <f>+('[1] JULIO 2021 PROYECTADO'!D59-'[1]JUNIO 2021'!D59)/'[1]JUNIO 2021'!D59*100</f>
        <v>#DIV/0!</v>
      </c>
      <c r="D58" s="10">
        <v>-141029399.02000001</v>
      </c>
      <c r="E58" s="8"/>
      <c r="F58" s="1"/>
    </row>
    <row r="59" spans="1:6" s="3" customFormat="1" x14ac:dyDescent="0.25">
      <c r="A59" s="1"/>
      <c r="B59" s="1"/>
      <c r="C59" s="8"/>
      <c r="D59" s="10"/>
      <c r="E59" s="8"/>
      <c r="F59" s="1"/>
    </row>
    <row r="60" spans="1:6" s="3" customFormat="1" ht="16.5" thickBot="1" x14ac:dyDescent="0.3">
      <c r="A60" s="5" t="s">
        <v>36</v>
      </c>
      <c r="B60" s="1"/>
      <c r="C60" s="8"/>
      <c r="D60" s="10"/>
      <c r="E60" s="11">
        <f>+D55+D56+D57+D58</f>
        <v>-157556175.845</v>
      </c>
      <c r="F60" s="1"/>
    </row>
    <row r="61" spans="1:6" s="3" customFormat="1" ht="16.5" thickTop="1" x14ac:dyDescent="0.25">
      <c r="A61" s="5"/>
      <c r="B61" s="1"/>
      <c r="C61" s="8"/>
      <c r="D61" s="10"/>
      <c r="E61" s="13"/>
      <c r="F61" s="1"/>
    </row>
    <row r="62" spans="1:6" s="3" customFormat="1" x14ac:dyDescent="0.25">
      <c r="A62" s="5" t="s">
        <v>37</v>
      </c>
      <c r="B62" s="1"/>
      <c r="C62" s="8"/>
      <c r="D62" s="1"/>
      <c r="E62" s="8"/>
      <c r="F62" s="1"/>
    </row>
    <row r="63" spans="1:6" s="3" customFormat="1" x14ac:dyDescent="0.25">
      <c r="A63" s="1" t="s">
        <v>25</v>
      </c>
      <c r="B63" s="1"/>
      <c r="C63" s="8">
        <f>+('[1] JULIO 2021 PROYECTADO'!D64-'[1]JUNIO 2021'!D64)/'[1]JUNIO 2021'!D64*100</f>
        <v>25.094041812630717</v>
      </c>
      <c r="D63" s="10">
        <v>-85084323.430000007</v>
      </c>
      <c r="E63" s="8"/>
      <c r="F63" s="1"/>
    </row>
    <row r="64" spans="1:6" s="3" customFormat="1" x14ac:dyDescent="0.25">
      <c r="A64" s="1" t="s">
        <v>21</v>
      </c>
      <c r="B64" s="1"/>
      <c r="C64" s="8" t="e">
        <f>+('[1] JULIO 2021 PROYECTADO'!D65-'[1]JUNIO 2021'!D65)/'[1]JUNIO 2021'!D65*100</f>
        <v>#DIV/0!</v>
      </c>
      <c r="D64" s="10">
        <v>-6125281.4500000002</v>
      </c>
      <c r="E64" s="8"/>
      <c r="F64" s="1"/>
    </row>
    <row r="65" spans="1:6" s="3" customFormat="1" x14ac:dyDescent="0.25">
      <c r="A65" s="1" t="s">
        <v>26</v>
      </c>
      <c r="B65" s="1"/>
      <c r="C65" s="8">
        <v>0</v>
      </c>
      <c r="D65" s="10">
        <v>0</v>
      </c>
      <c r="E65" s="8"/>
      <c r="F65" s="1"/>
    </row>
    <row r="66" spans="1:6" s="3" customFormat="1" x14ac:dyDescent="0.25">
      <c r="A66" s="1"/>
      <c r="B66" s="1"/>
      <c r="C66" s="8"/>
      <c r="D66" s="10"/>
      <c r="E66" s="8"/>
      <c r="F66" s="1"/>
    </row>
    <row r="67" spans="1:6" s="3" customFormat="1" ht="16.5" thickBot="1" x14ac:dyDescent="0.3">
      <c r="A67" s="5" t="s">
        <v>38</v>
      </c>
      <c r="B67" s="1"/>
      <c r="C67" s="8"/>
      <c r="D67" s="10"/>
      <c r="E67" s="11">
        <f>+D63+D64+D65+D66</f>
        <v>-91209604.88000001</v>
      </c>
      <c r="F67" s="1"/>
    </row>
    <row r="68" spans="1:6" s="3" customFormat="1" ht="16.5" thickTop="1" x14ac:dyDescent="0.25">
      <c r="A68" s="1"/>
      <c r="B68" s="1"/>
      <c r="C68" s="8"/>
      <c r="D68" s="10"/>
      <c r="E68" s="8"/>
      <c r="F68" s="1"/>
    </row>
    <row r="69" spans="1:6" s="3" customFormat="1" x14ac:dyDescent="0.25">
      <c r="A69" s="5" t="s">
        <v>39</v>
      </c>
      <c r="B69" s="1"/>
      <c r="C69" s="8"/>
      <c r="D69" s="10"/>
      <c r="E69" s="8"/>
      <c r="F69" s="1"/>
    </row>
    <row r="70" spans="1:6" s="3" customFormat="1" x14ac:dyDescent="0.25">
      <c r="A70" s="1" t="s">
        <v>29</v>
      </c>
      <c r="B70" s="1"/>
      <c r="C70" s="8">
        <f>+('[1] JULIO 2021 PROYECTADO'!D71-'[1]JUNIO 2021'!D71)/'[1]JUNIO 2021'!D71*100</f>
        <v>18.422287818419946</v>
      </c>
      <c r="D70" s="10">
        <v>-98241376.003985673</v>
      </c>
      <c r="E70" s="8"/>
      <c r="F70" s="1"/>
    </row>
    <row r="71" spans="1:6" s="3" customFormat="1" x14ac:dyDescent="0.25">
      <c r="A71" s="1" t="s">
        <v>30</v>
      </c>
      <c r="B71" s="1"/>
      <c r="C71" s="8">
        <f>+('[1] JULIO 2021 PROYECTADO'!D72-'[1]JUNIO 2021'!D72)/'[1]JUNIO 2021'!D72*100</f>
        <v>16.696292591365463</v>
      </c>
      <c r="D71" s="10">
        <v>-133121594.74042293</v>
      </c>
      <c r="E71" s="8"/>
      <c r="F71" s="1"/>
    </row>
    <row r="72" spans="1:6" s="3" customFormat="1" x14ac:dyDescent="0.25">
      <c r="A72" s="1" t="s">
        <v>31</v>
      </c>
      <c r="B72" s="1"/>
      <c r="C72" s="8">
        <f>+('[1] JULIO 2021 PROYECTADO'!D73-'[1]JUNIO 2021'!D73)/'[1]JUNIO 2021'!D73*100</f>
        <v>16.615848128559456</v>
      </c>
      <c r="D72" s="10">
        <v>-89123402.459999993</v>
      </c>
      <c r="E72" s="8"/>
      <c r="F72" s="1"/>
    </row>
    <row r="73" spans="1:6" s="3" customFormat="1" x14ac:dyDescent="0.25">
      <c r="A73" s="1" t="s">
        <v>32</v>
      </c>
      <c r="B73" s="1"/>
      <c r="C73" s="8" t="e">
        <f>+('[1] JULIO 2021 PROYECTADO'!D74-'[1]JUNIO 2021'!D74)/'[1]JUNIO 2021'!D74*100</f>
        <v>#DIV/0!</v>
      </c>
      <c r="D73" s="10">
        <v>-113114923</v>
      </c>
      <c r="E73" s="8"/>
      <c r="F73" s="1"/>
    </row>
    <row r="74" spans="1:6" s="3" customFormat="1" x14ac:dyDescent="0.25">
      <c r="A74" s="1"/>
      <c r="B74" s="1"/>
      <c r="C74" s="8"/>
      <c r="D74" s="10"/>
      <c r="E74" s="8"/>
      <c r="F74" s="1"/>
    </row>
    <row r="75" spans="1:6" s="3" customFormat="1" x14ac:dyDescent="0.25">
      <c r="A75" s="5" t="s">
        <v>40</v>
      </c>
      <c r="B75" s="1"/>
      <c r="C75" s="8"/>
      <c r="D75" s="10"/>
      <c r="E75" s="13">
        <f>+D70+D71+D72+D73</f>
        <v>-433601296.20440859</v>
      </c>
      <c r="F75" s="1"/>
    </row>
    <row r="76" spans="1:6" s="3" customFormat="1" x14ac:dyDescent="0.25">
      <c r="A76" s="5"/>
      <c r="B76" s="1"/>
      <c r="C76" s="8"/>
      <c r="D76" s="10"/>
      <c r="E76" s="13"/>
      <c r="F76" s="1"/>
    </row>
    <row r="77" spans="1:6" s="3" customFormat="1" ht="16.5" thickBot="1" x14ac:dyDescent="0.3">
      <c r="A77" s="5" t="s">
        <v>41</v>
      </c>
      <c r="B77" s="5"/>
      <c r="C77" s="8"/>
      <c r="D77" s="10"/>
      <c r="E77" s="11">
        <f>+E60+E67+E75</f>
        <v>-682367076.92940855</v>
      </c>
      <c r="F77" s="1"/>
    </row>
    <row r="78" spans="1:6" s="3" customFormat="1" ht="16.5" thickTop="1" x14ac:dyDescent="0.25">
      <c r="A78" s="1"/>
      <c r="B78" s="1"/>
      <c r="C78" s="8"/>
      <c r="D78" s="10"/>
      <c r="E78" s="8"/>
      <c r="F78" s="1"/>
    </row>
    <row r="79" spans="1:6" s="3" customFormat="1" ht="16.5" thickBot="1" x14ac:dyDescent="0.3">
      <c r="A79" s="5" t="s">
        <v>42</v>
      </c>
      <c r="B79" s="5"/>
      <c r="C79" s="8"/>
      <c r="D79" s="10"/>
      <c r="E79" s="11">
        <f>+E53+E77</f>
        <v>-2835121237.2511888</v>
      </c>
      <c r="F79" s="1"/>
    </row>
    <row r="80" spans="1:6" s="3" customFormat="1" ht="16.5" thickTop="1" x14ac:dyDescent="0.25">
      <c r="A80" s="1"/>
      <c r="B80" s="1"/>
      <c r="C80" s="8"/>
      <c r="D80" s="10"/>
      <c r="E80" s="8"/>
      <c r="F80" s="1"/>
    </row>
    <row r="81" spans="1:6" s="3" customFormat="1" x14ac:dyDescent="0.25">
      <c r="A81" s="5" t="s">
        <v>43</v>
      </c>
      <c r="B81" s="1"/>
      <c r="C81" s="8"/>
      <c r="D81" s="10"/>
      <c r="E81" s="8"/>
      <c r="F81" s="1"/>
    </row>
    <row r="82" spans="1:6" s="3" customFormat="1" x14ac:dyDescent="0.25">
      <c r="A82" s="1" t="s">
        <v>44</v>
      </c>
      <c r="B82" s="1"/>
      <c r="C82" s="8">
        <f>+('[1] JULIO 2021 PROYECTADO'!D83-'[1]JUNIO 2021'!D83)/'[1]JUNIO 2021'!D83*100</f>
        <v>16.689674152624779</v>
      </c>
      <c r="D82" s="10">
        <v>-295044122.29000002</v>
      </c>
      <c r="E82" s="8"/>
      <c r="F82" s="1"/>
    </row>
    <row r="83" spans="1:6" s="3" customFormat="1" x14ac:dyDescent="0.25">
      <c r="A83" s="1" t="s">
        <v>45</v>
      </c>
      <c r="B83" s="1"/>
      <c r="C83" s="8">
        <f>+('[1] JULIO 2021 PROYECTADO'!D84-'[1]JUNIO 2021'!D84)/'[1]JUNIO 2021'!D84*100</f>
        <v>16.692721206910836</v>
      </c>
      <c r="D83" s="10">
        <v>-76676772.359999999</v>
      </c>
      <c r="E83" s="8"/>
      <c r="F83" s="1"/>
    </row>
    <row r="84" spans="1:6" s="3" customFormat="1" x14ac:dyDescent="0.25">
      <c r="A84" s="1" t="s">
        <v>46</v>
      </c>
      <c r="B84" s="1"/>
      <c r="C84" s="8" t="e">
        <f>+('[1] JULIO 2021 PROYECTADO'!D85-'[1]JUNIO 2021'!D85)/'[1]JUNIO 2021'!D85*100</f>
        <v>#DIV/0!</v>
      </c>
      <c r="D84" s="10">
        <v>-70840569.5</v>
      </c>
      <c r="E84" s="8"/>
      <c r="F84" s="1"/>
    </row>
    <row r="85" spans="1:6" s="3" customFormat="1" x14ac:dyDescent="0.25">
      <c r="A85" s="1" t="s">
        <v>47</v>
      </c>
      <c r="B85" s="1"/>
      <c r="C85" s="8">
        <v>0</v>
      </c>
      <c r="E85" s="8"/>
      <c r="F85" s="14"/>
    </row>
    <row r="86" spans="1:6" s="3" customFormat="1" ht="16.5" thickBot="1" x14ac:dyDescent="0.3">
      <c r="A86" s="5" t="s">
        <v>48</v>
      </c>
      <c r="B86" s="1"/>
      <c r="C86" s="8"/>
      <c r="D86" s="10"/>
      <c r="E86" s="11">
        <f>+D82+D83+D84</f>
        <v>-442561464.15000004</v>
      </c>
      <c r="F86" s="14"/>
    </row>
    <row r="87" spans="1:6" s="3" customFormat="1" ht="16.5" thickTop="1" x14ac:dyDescent="0.25">
      <c r="A87" s="5"/>
      <c r="B87" s="1"/>
      <c r="C87" s="8"/>
      <c r="D87" s="10"/>
      <c r="E87" s="13"/>
      <c r="F87" s="14"/>
    </row>
    <row r="88" spans="1:6" s="3" customFormat="1" x14ac:dyDescent="0.25">
      <c r="A88" s="5" t="s">
        <v>63</v>
      </c>
      <c r="B88" s="1"/>
      <c r="C88" s="8"/>
      <c r="D88" s="10"/>
      <c r="E88" s="13"/>
      <c r="F88" s="14"/>
    </row>
    <row r="89" spans="1:6" s="3" customFormat="1" ht="12" customHeight="1" x14ac:dyDescent="0.25">
      <c r="A89" s="1" t="s">
        <v>64</v>
      </c>
      <c r="B89" s="1"/>
      <c r="C89" s="8" t="e">
        <f>+('[1]JUNIO 2021'!D90-'[1]MAYO 2021'!D90)/'[1]MAYO 2021'!D90*100</f>
        <v>#DIV/0!</v>
      </c>
      <c r="D89" s="10">
        <v>-88612.1</v>
      </c>
      <c r="E89" s="13"/>
      <c r="F89" s="14"/>
    </row>
    <row r="90" spans="1:6" s="3" customFormat="1" x14ac:dyDescent="0.25">
      <c r="A90" s="1" t="s">
        <v>65</v>
      </c>
      <c r="B90" s="1"/>
      <c r="C90" s="8"/>
      <c r="D90" s="10">
        <v>0</v>
      </c>
      <c r="E90" s="13"/>
      <c r="F90" s="14"/>
    </row>
    <row r="91" spans="1:6" s="3" customFormat="1" ht="16.5" thickBot="1" x14ac:dyDescent="0.3">
      <c r="A91" s="5" t="s">
        <v>66</v>
      </c>
      <c r="B91" s="1"/>
      <c r="C91" s="8"/>
      <c r="D91" s="10"/>
      <c r="E91" s="11">
        <f>D89</f>
        <v>-88612.1</v>
      </c>
      <c r="F91" s="14"/>
    </row>
    <row r="92" spans="1:6" s="3" customFormat="1" ht="16.5" thickTop="1" x14ac:dyDescent="0.25">
      <c r="A92" s="5"/>
      <c r="B92" s="1"/>
      <c r="C92" s="8"/>
      <c r="D92" s="10"/>
      <c r="E92" s="13"/>
      <c r="F92" s="14"/>
    </row>
    <row r="93" spans="1:6" s="3" customFormat="1" x14ac:dyDescent="0.25">
      <c r="A93" s="5" t="s">
        <v>49</v>
      </c>
      <c r="B93" s="1"/>
      <c r="C93" s="8"/>
      <c r="D93" s="10"/>
      <c r="E93" s="8"/>
      <c r="F93" s="14"/>
    </row>
    <row r="94" spans="1:6" s="3" customFormat="1" x14ac:dyDescent="0.25">
      <c r="A94" s="1" t="s">
        <v>50</v>
      </c>
      <c r="B94" s="1"/>
      <c r="C94" s="8">
        <v>0</v>
      </c>
      <c r="D94" s="10">
        <v>-604369.28972688853</v>
      </c>
      <c r="E94" s="8"/>
      <c r="F94" s="14"/>
    </row>
    <row r="95" spans="1:6" s="3" customFormat="1" x14ac:dyDescent="0.25">
      <c r="A95" s="1" t="s">
        <v>51</v>
      </c>
      <c r="B95" s="1"/>
      <c r="C95" s="8">
        <v>0</v>
      </c>
      <c r="D95" s="10">
        <v>0</v>
      </c>
      <c r="E95" s="8"/>
      <c r="F95" s="14"/>
    </row>
    <row r="96" spans="1:6" s="3" customFormat="1" x14ac:dyDescent="0.25">
      <c r="A96" s="1" t="s">
        <v>52</v>
      </c>
      <c r="B96" s="1"/>
      <c r="C96" s="8">
        <v>0</v>
      </c>
      <c r="D96" s="10">
        <v>0</v>
      </c>
      <c r="E96" s="8"/>
      <c r="F96" s="14"/>
    </row>
    <row r="97" spans="1:6" s="3" customFormat="1" x14ac:dyDescent="0.25">
      <c r="A97" s="1" t="s">
        <v>53</v>
      </c>
      <c r="B97" s="1"/>
      <c r="C97" s="8" t="e">
        <f>+('[1] JULIO 2021 PROYECTADO'!D98-'[1]JUNIO 2021'!D98)/'[1]JUNIO 2021'!D98*100</f>
        <v>#DIV/0!</v>
      </c>
      <c r="D97" s="10">
        <v>-5672091.5108862156</v>
      </c>
      <c r="E97" s="8"/>
      <c r="F97" s="14"/>
    </row>
    <row r="98" spans="1:6" s="3" customFormat="1" x14ac:dyDescent="0.25">
      <c r="A98" s="1"/>
      <c r="B98" s="1"/>
      <c r="C98" s="8"/>
      <c r="D98" s="8"/>
      <c r="E98" s="8"/>
      <c r="F98" s="14"/>
    </row>
    <row r="99" spans="1:6" s="3" customFormat="1" ht="16.5" thickBot="1" x14ac:dyDescent="0.3">
      <c r="A99" s="5" t="s">
        <v>54</v>
      </c>
      <c r="B99" s="1"/>
      <c r="C99" s="8"/>
      <c r="D99" s="8"/>
      <c r="E99" s="11">
        <f>+D94+D95+D96+D97</f>
        <v>-6276460.8006131044</v>
      </c>
      <c r="F99" s="14"/>
    </row>
    <row r="100" spans="1:6" s="3" customFormat="1" ht="16.5" thickTop="1" x14ac:dyDescent="0.25">
      <c r="A100" s="5"/>
      <c r="B100" s="1"/>
      <c r="C100" s="8"/>
      <c r="D100" s="8"/>
      <c r="E100" s="13"/>
      <c r="F100" s="14"/>
    </row>
    <row r="101" spans="1:6" s="3" customFormat="1" ht="16.5" thickBot="1" x14ac:dyDescent="0.3">
      <c r="A101" s="5" t="s">
        <v>55</v>
      </c>
      <c r="B101" s="5"/>
      <c r="C101" s="8"/>
      <c r="D101" s="15"/>
      <c r="E101" s="11">
        <f>+E29+E79+E86+E99+E91</f>
        <v>-151614268.28136846</v>
      </c>
      <c r="F101" s="16"/>
    </row>
    <row r="102" spans="1:6" s="3" customFormat="1" ht="16.5" thickTop="1" x14ac:dyDescent="0.25">
      <c r="A102" s="5"/>
      <c r="B102" s="5"/>
      <c r="C102" s="8"/>
      <c r="D102" s="15"/>
      <c r="E102" s="13"/>
      <c r="F102" s="14"/>
    </row>
    <row r="103" spans="1:6" s="3" customFormat="1" x14ac:dyDescent="0.25">
      <c r="A103" s="5"/>
      <c r="B103" s="5"/>
      <c r="C103" s="8"/>
      <c r="D103" s="15"/>
      <c r="E103" s="13"/>
      <c r="F103" s="14"/>
    </row>
    <row r="104" spans="1:6" s="3" customFormat="1" x14ac:dyDescent="0.25">
      <c r="A104" s="1"/>
      <c r="B104" s="1"/>
      <c r="C104" s="1"/>
      <c r="D104" s="1"/>
      <c r="E104" s="1"/>
      <c r="F104" s="14"/>
    </row>
    <row r="105" spans="1:6" s="3" customFormat="1" x14ac:dyDescent="0.25">
      <c r="A105" s="1"/>
      <c r="B105" s="1"/>
      <c r="C105" s="1"/>
      <c r="D105" s="1"/>
      <c r="E105" s="1"/>
      <c r="F105" s="14"/>
    </row>
    <row r="106" spans="1:6" s="3" customFormat="1" x14ac:dyDescent="0.25">
      <c r="A106" s="17"/>
      <c r="B106" s="1"/>
      <c r="C106" s="1"/>
      <c r="D106" s="17"/>
      <c r="E106" s="17"/>
      <c r="F106" s="14"/>
    </row>
    <row r="107" spans="1:6" s="3" customFormat="1" x14ac:dyDescent="0.25">
      <c r="A107" s="4" t="s">
        <v>58</v>
      </c>
      <c r="B107" s="1"/>
      <c r="C107" s="1"/>
      <c r="D107" s="22" t="s">
        <v>59</v>
      </c>
      <c r="E107" s="22"/>
      <c r="F107" s="14"/>
    </row>
    <row r="108" spans="1:6" s="3" customFormat="1" x14ac:dyDescent="0.25">
      <c r="A108" s="4" t="s">
        <v>61</v>
      </c>
      <c r="B108" s="1"/>
      <c r="C108" s="1"/>
      <c r="D108" s="20" t="s">
        <v>56</v>
      </c>
      <c r="E108" s="20"/>
      <c r="F108" s="14"/>
    </row>
    <row r="109" spans="1:6" s="3" customFormat="1" x14ac:dyDescent="0.25">
      <c r="A109" s="4"/>
      <c r="B109" s="1"/>
      <c r="C109" s="1"/>
      <c r="D109" s="4"/>
      <c r="E109" s="4"/>
      <c r="F109" s="14"/>
    </row>
    <row r="110" spans="1:6" s="3" customFormat="1" x14ac:dyDescent="0.25">
      <c r="A110" s="1"/>
      <c r="B110" s="18"/>
      <c r="C110" s="19"/>
      <c r="D110" s="1"/>
      <c r="E110" s="1"/>
      <c r="F110" s="14"/>
    </row>
    <row r="111" spans="1:6" s="3" customFormat="1" x14ac:dyDescent="0.25">
      <c r="A111" s="1"/>
      <c r="B111" s="4" t="s">
        <v>60</v>
      </c>
      <c r="C111" s="4"/>
      <c r="D111" s="1"/>
      <c r="E111" s="1"/>
      <c r="F111" s="14"/>
    </row>
    <row r="112" spans="1:6" s="3" customFormat="1" x14ac:dyDescent="0.25">
      <c r="A112" s="1"/>
      <c r="B112" s="4" t="s">
        <v>57</v>
      </c>
      <c r="C112" s="4"/>
      <c r="D112" s="1"/>
      <c r="E112" s="1"/>
      <c r="F112" s="14"/>
    </row>
    <row r="113" spans="1:6" s="3" customFormat="1" x14ac:dyDescent="0.25">
      <c r="A113" s="1"/>
      <c r="B113" s="1"/>
      <c r="C113" s="1"/>
      <c r="D113" s="1"/>
      <c r="E113" s="1"/>
      <c r="F113" s="1"/>
    </row>
    <row r="114" spans="1:6" s="3" customFormat="1" x14ac:dyDescent="0.25">
      <c r="A114" s="1" t="s">
        <v>68</v>
      </c>
      <c r="B114" s="1"/>
      <c r="C114" s="1"/>
      <c r="D114" s="1"/>
      <c r="E114" s="1"/>
      <c r="F114" s="1"/>
    </row>
    <row r="115" spans="1:6" s="3" customFormat="1" x14ac:dyDescent="0.25">
      <c r="A115" s="1" t="s">
        <v>67</v>
      </c>
      <c r="B115" s="1"/>
      <c r="C115" s="1"/>
      <c r="D115" s="1"/>
      <c r="E115" s="1"/>
      <c r="F115" s="1"/>
    </row>
    <row r="116" spans="1:6" s="3" customFormat="1" x14ac:dyDescent="0.25">
      <c r="A116" s="1"/>
      <c r="B116" s="1"/>
      <c r="C116" s="1"/>
      <c r="D116" s="1"/>
      <c r="E116" s="1"/>
      <c r="F116" s="1"/>
    </row>
  </sheetData>
  <mergeCells count="6">
    <mergeCell ref="D108:E108"/>
    <mergeCell ref="D107:E107"/>
    <mergeCell ref="A1:E1"/>
    <mergeCell ref="A2:E2"/>
    <mergeCell ref="A3:E3"/>
    <mergeCell ref="A4:E4"/>
  </mergeCells>
  <pageMargins left="0.7" right="0.7" top="0.75" bottom="0.75" header="0.3" footer="0.3"/>
  <pageSetup paperSize="9" scale="89" orientation="portrait" r:id="rId1"/>
  <rowBreaks count="1" manualBreakCount="1">
    <brk id="1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FEBRERO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Juan Antonio Toribio Lombert</cp:lastModifiedBy>
  <dcterms:created xsi:type="dcterms:W3CDTF">2025-10-03T18:41:07Z</dcterms:created>
  <dcterms:modified xsi:type="dcterms:W3CDTF">2026-03-20T17:28:10Z</dcterms:modified>
</cp:coreProperties>
</file>