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ESTADO DE SITUACIO ENER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7" i="1"/>
  <c r="C138" i="1"/>
  <c r="D146" i="1"/>
  <c r="D140" i="1"/>
  <c r="D130" i="1"/>
  <c r="D124" i="1"/>
  <c r="D105" i="1"/>
  <c r="C28" i="1"/>
  <c r="C22" i="1"/>
  <c r="D24" i="1"/>
  <c r="D15" i="1"/>
  <c r="D115" i="1" l="1"/>
  <c r="D51" i="1"/>
  <c r="D62" i="1"/>
  <c r="D32" i="1"/>
  <c r="D41" i="1"/>
  <c r="D68" i="1"/>
  <c r="D76" i="1"/>
  <c r="D87" i="1"/>
  <c r="D107" i="1" s="1"/>
  <c r="D132" i="1"/>
  <c r="D78" i="1" l="1"/>
  <c r="D134" i="1"/>
  <c r="F79" i="1" s="1"/>
</calcChain>
</file>

<file path=xl/sharedStrings.xml><?xml version="1.0" encoding="utf-8"?>
<sst xmlns="http://schemas.openxmlformats.org/spreadsheetml/2006/main" count="118" uniqueCount="112">
  <si>
    <t>COORPORACION ACUEDUCTO Y ALCANTARILLADO DE SANTIAGO</t>
  </si>
  <si>
    <t>CORAASAN</t>
  </si>
  <si>
    <t>ESTADO DE SITUACION</t>
  </si>
  <si>
    <t>CORRESPONDIENTE A ENERO 2023</t>
  </si>
  <si>
    <t>VALORES EN RD$</t>
  </si>
  <si>
    <t>ACTIVOS NO CORRIENTES</t>
  </si>
  <si>
    <t>Balance Acumulado</t>
  </si>
  <si>
    <t>Acueducto</t>
  </si>
  <si>
    <t>Alcantarillado</t>
  </si>
  <si>
    <t>Propiedades Comunes</t>
  </si>
  <si>
    <t>Propiedades para uso futuro</t>
  </si>
  <si>
    <t>Construcciones en Proceso</t>
  </si>
  <si>
    <t>Total Activos Fijos</t>
  </si>
  <si>
    <t>DEPRECIACION ACUMULADA</t>
  </si>
  <si>
    <t>Retiro Activos Fijos Proceso</t>
  </si>
  <si>
    <t>Total Depreciacion Acumulada</t>
  </si>
  <si>
    <t>INVERSIONES Y OTROS</t>
  </si>
  <si>
    <t>Inversiones Otras</t>
  </si>
  <si>
    <t>Inversiones Dep. Acumulada</t>
  </si>
  <si>
    <t>Inversiones Valores Negociables</t>
  </si>
  <si>
    <t>Inversiones Depositos Especiales</t>
  </si>
  <si>
    <t>Total Inversiones y Otros</t>
  </si>
  <si>
    <t>ACTIVOS CORRIENTE Y EFECTIVO</t>
  </si>
  <si>
    <t>Efectivo Disponible</t>
  </si>
  <si>
    <t>Efectivo Restringido</t>
  </si>
  <si>
    <t>Efectivo para Divisa</t>
  </si>
  <si>
    <t>Transferencia de Efectivos</t>
  </si>
  <si>
    <t>Fondos Fijos</t>
  </si>
  <si>
    <t>Total Activos Corriente y Efectivo</t>
  </si>
  <si>
    <t>DOCUMENTOS Y CUENTAS POR COBRAR</t>
  </si>
  <si>
    <t>Cuentas por cobrar Usuarios</t>
  </si>
  <si>
    <t>Cuentas por cobrar Funcionarios y Empleados</t>
  </si>
  <si>
    <t>Cuentas por cobrar Diversos</t>
  </si>
  <si>
    <t>Cuentas por cobrar Anticipos</t>
  </si>
  <si>
    <t>Depos. Usuarios no Transp. Ayuntamiento</t>
  </si>
  <si>
    <t>Provision Cuentas Incobrables</t>
  </si>
  <si>
    <t>Total Documentos y Cuentas por Cobrar</t>
  </si>
  <si>
    <t>INVENTARIOS</t>
  </si>
  <si>
    <t>Combustible y Lubricantes</t>
  </si>
  <si>
    <t>Productos Quimicos</t>
  </si>
  <si>
    <t>Materiales y Repuestos</t>
  </si>
  <si>
    <t>Mercancia en transito</t>
  </si>
  <si>
    <t>Vestuarios</t>
  </si>
  <si>
    <t>Transferencia de Materiales</t>
  </si>
  <si>
    <t>Inventario en trans prov. Extranjero</t>
  </si>
  <si>
    <t>Total Inventarios</t>
  </si>
  <si>
    <t>PAGOS ANTICIPADOS</t>
  </si>
  <si>
    <t>Seguros</t>
  </si>
  <si>
    <t>Pagos Anticipados Otros</t>
  </si>
  <si>
    <t>Total Pagos Anticipados</t>
  </si>
  <si>
    <t>OTROS ACTIVOS</t>
  </si>
  <si>
    <t>Estudios de Construccion</t>
  </si>
  <si>
    <t>Cargos Diferidos</t>
  </si>
  <si>
    <t>Fianzas y Depositos</t>
  </si>
  <si>
    <t>Cuentas de Liquidacion</t>
  </si>
  <si>
    <t>Total Otros Activos</t>
  </si>
  <si>
    <t>TOTAL ACTIVOS</t>
  </si>
  <si>
    <t>APORTES</t>
  </si>
  <si>
    <t>Ayuntamiento Santiago</t>
  </si>
  <si>
    <t>Gobierno Dominicano</t>
  </si>
  <si>
    <t>Otros</t>
  </si>
  <si>
    <t>Usuarios no Transp. Ayuntamiento Santiago</t>
  </si>
  <si>
    <t>Donacion Mat. Italconsul</t>
  </si>
  <si>
    <t>Total Aportes</t>
  </si>
  <si>
    <t>RESERVAS</t>
  </si>
  <si>
    <t>Reservas</t>
  </si>
  <si>
    <t>Total Reservas</t>
  </si>
  <si>
    <t>RESULTADOS</t>
  </si>
  <si>
    <t>Acumulados</t>
  </si>
  <si>
    <t>Del Periodo</t>
  </si>
  <si>
    <t>Años Anteriores</t>
  </si>
  <si>
    <t>Ajuste de Inventarios</t>
  </si>
  <si>
    <t>Ajuste Depreciacion Ley (11-92)</t>
  </si>
  <si>
    <t>Ajuste Venta Agua Llenadero Camiones</t>
  </si>
  <si>
    <t>Ajuste a cuentas de Aporte de Capital</t>
  </si>
  <si>
    <t>Servicio de Agua y Rec. De solidos</t>
  </si>
  <si>
    <t>Acuerdos  Ayuntamientos Municipales</t>
  </si>
  <si>
    <t>Total Resultados</t>
  </si>
  <si>
    <t>Total Patrimonio y Reserva</t>
  </si>
  <si>
    <t>OBLIGACIONES A LARGO PLAZO</t>
  </si>
  <si>
    <t>Bonos</t>
  </si>
  <si>
    <t>Prestamos Locales</t>
  </si>
  <si>
    <t>Prestamos Extranjeros</t>
  </si>
  <si>
    <t>Plan de Pension y Jubilacion P acum por pagar</t>
  </si>
  <si>
    <t>Total Obligaciones a Largo Plazo</t>
  </si>
  <si>
    <t>PASIVO CORRIENTE</t>
  </si>
  <si>
    <t>Obligaciones por pagar</t>
  </si>
  <si>
    <t>Cuentas por Pagar</t>
  </si>
  <si>
    <t>Deposito de Usuarios</t>
  </si>
  <si>
    <t>Intereses Acumulados</t>
  </si>
  <si>
    <t>Otros Pasivos Corrientes Acumulados</t>
  </si>
  <si>
    <t>Total Pasivo Corriente</t>
  </si>
  <si>
    <t>CREDITOS DIFERIDOS</t>
  </si>
  <si>
    <t>Retencion a contratista en obras</t>
  </si>
  <si>
    <t>Otros Creditos Diferidos</t>
  </si>
  <si>
    <t>Total creditos diferidos</t>
  </si>
  <si>
    <t>Total Pasivos</t>
  </si>
  <si>
    <t>TOTAL PASIVO Y CAPITAL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</si>
  <si>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</si>
  <si>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</si>
  <si>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</si>
  <si>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</si>
  <si>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</si>
  <si>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</si>
  <si>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Preparado por</t>
  </si>
  <si>
    <t>Revisado por</t>
  </si>
  <si>
    <t>Contador</t>
  </si>
  <si>
    <t>Direccion Financiera</t>
  </si>
  <si>
    <t>Aprobado por</t>
  </si>
  <si>
    <t>Direccion General</t>
  </si>
  <si>
    <r>
      <rPr>
        <b/>
        <sz val="10"/>
        <color indexed="8"/>
        <rFont val="Times New Roman"/>
        <family val="1"/>
      </rPr>
      <t>SALVEDAD</t>
    </r>
    <r>
      <rPr>
        <sz val="10"/>
        <color indexed="8"/>
        <rFont val="Times New Roman"/>
        <family val="1"/>
      </rPr>
      <t>: El Estado de Situación, contiene partidas sujetas a modificaciones fueron elaborados a</t>
    </r>
  </si>
  <si>
    <t>solicitud de la Dirección de Planificación y Desarrollo y la oficina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</si>
</sst>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/>
    <xf numFmtId="4" fontId="3" fillId="0" borderId="0" xfId="0" applyNumberFormat="1" applyFont="1" applyBorder="1"/>
    <xf numFmtId="4" fontId="5" fillId="0" borderId="1" xfId="0" applyNumberFormat="1" applyFont="1" applyBorder="1"/>
    <xf numFmtId="4" fontId="3" fillId="0" borderId="2" xfId="0" applyNumberFormat="1" applyFont="1" applyBorder="1"/>
    <xf numFmtId="4" fontId="6" fillId="0" borderId="1" xfId="0" applyNumberFormat="1" applyFont="1" applyBorder="1"/>
    <xf numFmtId="4" fontId="7" fillId="0" borderId="0" xfId="0" applyNumberFormat="1" applyFont="1" applyBorder="1"/>
    <xf numFmtId="164" fontId="8" fillId="0" borderId="0" xfId="1" applyFont="1"/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1</xdr:col>
      <xdr:colOff>28575</xdr:colOff>
      <xdr:row>5</xdr:row>
      <xdr:rowOff>85726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6"/>
          <a:ext cx="2047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lenny\TRANSPARENCIA\ESTADOS%20FINANCIEROS\Estados%20Proyectados\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PROYECTADO 2023"/>
      <sheetName val="ENERO PARA ENTREGAR 2023"/>
    </sheetNames>
    <sheetDataSet>
      <sheetData sheetId="0"/>
      <sheetData sheetId="1"/>
      <sheetData sheetId="2"/>
      <sheetData sheetId="3">
        <row r="22">
          <cell r="D22" t="e">
            <v>#DIV/0!</v>
          </cell>
        </row>
        <row r="23">
          <cell r="D23" t="e">
            <v>#DIV/0!</v>
          </cell>
        </row>
        <row r="28">
          <cell r="D28" t="e">
            <v>#DIV/0!</v>
          </cell>
        </row>
        <row r="29">
          <cell r="D29" t="e">
            <v>#DIV/0!</v>
          </cell>
        </row>
      </sheetData>
      <sheetData sheetId="4"/>
      <sheetData sheetId="5"/>
      <sheetData sheetId="6">
        <row r="21">
          <cell r="D21" t="e">
            <v>#DIV/0!</v>
          </cell>
        </row>
        <row r="22">
          <cell r="D22" t="e">
            <v>#DIV/0!</v>
          </cell>
        </row>
        <row r="27">
          <cell r="D27" t="e">
            <v>#DIV/0!</v>
          </cell>
        </row>
        <row r="28">
          <cell r="D28" t="e">
            <v>#DIV/0!</v>
          </cell>
        </row>
      </sheetData>
      <sheetData sheetId="7"/>
      <sheetData sheetId="8"/>
      <sheetData sheetId="9">
        <row r="138">
          <cell r="D138">
            <v>-209856485.34999999</v>
          </cell>
        </row>
      </sheetData>
      <sheetData sheetId="10"/>
      <sheetData sheetId="11">
        <row r="138">
          <cell r="D138">
            <v>-209856485.34999999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abSelected="1" view="pageBreakPreview" topLeftCell="A112" zoomScale="60" zoomScaleNormal="100" workbookViewId="0">
      <selection activeCell="F8" sqref="F8"/>
    </sheetView>
  </sheetViews>
  <sheetFormatPr baseColWidth="10" defaultColWidth="11.7109375" defaultRowHeight="12.75" x14ac:dyDescent="0.2"/>
  <cols>
    <col min="1" max="1" width="30.28515625" style="1" customWidth="1"/>
    <col min="2" max="2" width="21.7109375" style="1" customWidth="1"/>
    <col min="3" max="3" width="17.5703125" style="1" customWidth="1"/>
    <col min="4" max="4" width="22.42578125" style="1" customWidth="1"/>
    <col min="5" max="5" width="11.7109375" style="1"/>
    <col min="6" max="6" width="16.28515625" style="1" customWidth="1"/>
    <col min="7" max="255" width="11.7109375" style="1"/>
    <col min="256" max="256" width="30.28515625" style="1" customWidth="1"/>
    <col min="257" max="257" width="21.7109375" style="1" customWidth="1"/>
    <col min="258" max="258" width="8.85546875" style="1" customWidth="1"/>
    <col min="259" max="259" width="17.5703125" style="1" customWidth="1"/>
    <col min="260" max="260" width="22.42578125" style="1" customWidth="1"/>
    <col min="261" max="261" width="11.7109375" style="1"/>
    <col min="262" max="262" width="16.28515625" style="1" customWidth="1"/>
    <col min="263" max="511" width="11.7109375" style="1"/>
    <col min="512" max="512" width="30.28515625" style="1" customWidth="1"/>
    <col min="513" max="513" width="21.7109375" style="1" customWidth="1"/>
    <col min="514" max="514" width="8.85546875" style="1" customWidth="1"/>
    <col min="515" max="515" width="17.5703125" style="1" customWidth="1"/>
    <col min="516" max="516" width="22.42578125" style="1" customWidth="1"/>
    <col min="517" max="517" width="11.7109375" style="1"/>
    <col min="518" max="518" width="16.28515625" style="1" customWidth="1"/>
    <col min="519" max="767" width="11.7109375" style="1"/>
    <col min="768" max="768" width="30.28515625" style="1" customWidth="1"/>
    <col min="769" max="769" width="21.7109375" style="1" customWidth="1"/>
    <col min="770" max="770" width="8.85546875" style="1" customWidth="1"/>
    <col min="771" max="771" width="17.5703125" style="1" customWidth="1"/>
    <col min="772" max="772" width="22.42578125" style="1" customWidth="1"/>
    <col min="773" max="773" width="11.7109375" style="1"/>
    <col min="774" max="774" width="16.28515625" style="1" customWidth="1"/>
    <col min="775" max="1023" width="11.7109375" style="1"/>
    <col min="1024" max="1024" width="30.28515625" style="1" customWidth="1"/>
    <col min="1025" max="1025" width="21.7109375" style="1" customWidth="1"/>
    <col min="1026" max="1026" width="8.85546875" style="1" customWidth="1"/>
    <col min="1027" max="1027" width="17.5703125" style="1" customWidth="1"/>
    <col min="1028" max="1028" width="22.42578125" style="1" customWidth="1"/>
    <col min="1029" max="1029" width="11.7109375" style="1"/>
    <col min="1030" max="1030" width="16.28515625" style="1" customWidth="1"/>
    <col min="1031" max="1279" width="11.7109375" style="1"/>
    <col min="1280" max="1280" width="30.28515625" style="1" customWidth="1"/>
    <col min="1281" max="1281" width="21.7109375" style="1" customWidth="1"/>
    <col min="1282" max="1282" width="8.85546875" style="1" customWidth="1"/>
    <col min="1283" max="1283" width="17.5703125" style="1" customWidth="1"/>
    <col min="1284" max="1284" width="22.42578125" style="1" customWidth="1"/>
    <col min="1285" max="1285" width="11.7109375" style="1"/>
    <col min="1286" max="1286" width="16.28515625" style="1" customWidth="1"/>
    <col min="1287" max="1535" width="11.7109375" style="1"/>
    <col min="1536" max="1536" width="30.28515625" style="1" customWidth="1"/>
    <col min="1537" max="1537" width="21.7109375" style="1" customWidth="1"/>
    <col min="1538" max="1538" width="8.85546875" style="1" customWidth="1"/>
    <col min="1539" max="1539" width="17.5703125" style="1" customWidth="1"/>
    <col min="1540" max="1540" width="22.42578125" style="1" customWidth="1"/>
    <col min="1541" max="1541" width="11.7109375" style="1"/>
    <col min="1542" max="1542" width="16.28515625" style="1" customWidth="1"/>
    <col min="1543" max="1791" width="11.7109375" style="1"/>
    <col min="1792" max="1792" width="30.28515625" style="1" customWidth="1"/>
    <col min="1793" max="1793" width="21.7109375" style="1" customWidth="1"/>
    <col min="1794" max="1794" width="8.85546875" style="1" customWidth="1"/>
    <col min="1795" max="1795" width="17.5703125" style="1" customWidth="1"/>
    <col min="1796" max="1796" width="22.42578125" style="1" customWidth="1"/>
    <col min="1797" max="1797" width="11.7109375" style="1"/>
    <col min="1798" max="1798" width="16.28515625" style="1" customWidth="1"/>
    <col min="1799" max="2047" width="11.7109375" style="1"/>
    <col min="2048" max="2048" width="30.28515625" style="1" customWidth="1"/>
    <col min="2049" max="2049" width="21.7109375" style="1" customWidth="1"/>
    <col min="2050" max="2050" width="8.85546875" style="1" customWidth="1"/>
    <col min="2051" max="2051" width="17.5703125" style="1" customWidth="1"/>
    <col min="2052" max="2052" width="22.42578125" style="1" customWidth="1"/>
    <col min="2053" max="2053" width="11.7109375" style="1"/>
    <col min="2054" max="2054" width="16.28515625" style="1" customWidth="1"/>
    <col min="2055" max="2303" width="11.7109375" style="1"/>
    <col min="2304" max="2304" width="30.28515625" style="1" customWidth="1"/>
    <col min="2305" max="2305" width="21.7109375" style="1" customWidth="1"/>
    <col min="2306" max="2306" width="8.85546875" style="1" customWidth="1"/>
    <col min="2307" max="2307" width="17.5703125" style="1" customWidth="1"/>
    <col min="2308" max="2308" width="22.42578125" style="1" customWidth="1"/>
    <col min="2309" max="2309" width="11.7109375" style="1"/>
    <col min="2310" max="2310" width="16.28515625" style="1" customWidth="1"/>
    <col min="2311" max="2559" width="11.7109375" style="1"/>
    <col min="2560" max="2560" width="30.28515625" style="1" customWidth="1"/>
    <col min="2561" max="2561" width="21.7109375" style="1" customWidth="1"/>
    <col min="2562" max="2562" width="8.85546875" style="1" customWidth="1"/>
    <col min="2563" max="2563" width="17.5703125" style="1" customWidth="1"/>
    <col min="2564" max="2564" width="22.42578125" style="1" customWidth="1"/>
    <col min="2565" max="2565" width="11.7109375" style="1"/>
    <col min="2566" max="2566" width="16.28515625" style="1" customWidth="1"/>
    <col min="2567" max="2815" width="11.7109375" style="1"/>
    <col min="2816" max="2816" width="30.28515625" style="1" customWidth="1"/>
    <col min="2817" max="2817" width="21.7109375" style="1" customWidth="1"/>
    <col min="2818" max="2818" width="8.85546875" style="1" customWidth="1"/>
    <col min="2819" max="2819" width="17.5703125" style="1" customWidth="1"/>
    <col min="2820" max="2820" width="22.42578125" style="1" customWidth="1"/>
    <col min="2821" max="2821" width="11.7109375" style="1"/>
    <col min="2822" max="2822" width="16.28515625" style="1" customWidth="1"/>
    <col min="2823" max="3071" width="11.7109375" style="1"/>
    <col min="3072" max="3072" width="30.28515625" style="1" customWidth="1"/>
    <col min="3073" max="3073" width="21.7109375" style="1" customWidth="1"/>
    <col min="3074" max="3074" width="8.85546875" style="1" customWidth="1"/>
    <col min="3075" max="3075" width="17.5703125" style="1" customWidth="1"/>
    <col min="3076" max="3076" width="22.42578125" style="1" customWidth="1"/>
    <col min="3077" max="3077" width="11.7109375" style="1"/>
    <col min="3078" max="3078" width="16.28515625" style="1" customWidth="1"/>
    <col min="3079" max="3327" width="11.7109375" style="1"/>
    <col min="3328" max="3328" width="30.28515625" style="1" customWidth="1"/>
    <col min="3329" max="3329" width="21.7109375" style="1" customWidth="1"/>
    <col min="3330" max="3330" width="8.85546875" style="1" customWidth="1"/>
    <col min="3331" max="3331" width="17.5703125" style="1" customWidth="1"/>
    <col min="3332" max="3332" width="22.42578125" style="1" customWidth="1"/>
    <col min="3333" max="3333" width="11.7109375" style="1"/>
    <col min="3334" max="3334" width="16.28515625" style="1" customWidth="1"/>
    <col min="3335" max="3583" width="11.7109375" style="1"/>
    <col min="3584" max="3584" width="30.28515625" style="1" customWidth="1"/>
    <col min="3585" max="3585" width="21.7109375" style="1" customWidth="1"/>
    <col min="3586" max="3586" width="8.85546875" style="1" customWidth="1"/>
    <col min="3587" max="3587" width="17.5703125" style="1" customWidth="1"/>
    <col min="3588" max="3588" width="22.42578125" style="1" customWidth="1"/>
    <col min="3589" max="3589" width="11.7109375" style="1"/>
    <col min="3590" max="3590" width="16.28515625" style="1" customWidth="1"/>
    <col min="3591" max="3839" width="11.7109375" style="1"/>
    <col min="3840" max="3840" width="30.28515625" style="1" customWidth="1"/>
    <col min="3841" max="3841" width="21.7109375" style="1" customWidth="1"/>
    <col min="3842" max="3842" width="8.85546875" style="1" customWidth="1"/>
    <col min="3843" max="3843" width="17.5703125" style="1" customWidth="1"/>
    <col min="3844" max="3844" width="22.42578125" style="1" customWidth="1"/>
    <col min="3845" max="3845" width="11.7109375" style="1"/>
    <col min="3846" max="3846" width="16.28515625" style="1" customWidth="1"/>
    <col min="3847" max="4095" width="11.7109375" style="1"/>
    <col min="4096" max="4096" width="30.28515625" style="1" customWidth="1"/>
    <col min="4097" max="4097" width="21.7109375" style="1" customWidth="1"/>
    <col min="4098" max="4098" width="8.85546875" style="1" customWidth="1"/>
    <col min="4099" max="4099" width="17.5703125" style="1" customWidth="1"/>
    <col min="4100" max="4100" width="22.42578125" style="1" customWidth="1"/>
    <col min="4101" max="4101" width="11.7109375" style="1"/>
    <col min="4102" max="4102" width="16.28515625" style="1" customWidth="1"/>
    <col min="4103" max="4351" width="11.7109375" style="1"/>
    <col min="4352" max="4352" width="30.28515625" style="1" customWidth="1"/>
    <col min="4353" max="4353" width="21.7109375" style="1" customWidth="1"/>
    <col min="4354" max="4354" width="8.85546875" style="1" customWidth="1"/>
    <col min="4355" max="4355" width="17.5703125" style="1" customWidth="1"/>
    <col min="4356" max="4356" width="22.42578125" style="1" customWidth="1"/>
    <col min="4357" max="4357" width="11.7109375" style="1"/>
    <col min="4358" max="4358" width="16.28515625" style="1" customWidth="1"/>
    <col min="4359" max="4607" width="11.7109375" style="1"/>
    <col min="4608" max="4608" width="30.28515625" style="1" customWidth="1"/>
    <col min="4609" max="4609" width="21.7109375" style="1" customWidth="1"/>
    <col min="4610" max="4610" width="8.85546875" style="1" customWidth="1"/>
    <col min="4611" max="4611" width="17.5703125" style="1" customWidth="1"/>
    <col min="4612" max="4612" width="22.42578125" style="1" customWidth="1"/>
    <col min="4613" max="4613" width="11.7109375" style="1"/>
    <col min="4614" max="4614" width="16.28515625" style="1" customWidth="1"/>
    <col min="4615" max="4863" width="11.7109375" style="1"/>
    <col min="4864" max="4864" width="30.28515625" style="1" customWidth="1"/>
    <col min="4865" max="4865" width="21.7109375" style="1" customWidth="1"/>
    <col min="4866" max="4866" width="8.85546875" style="1" customWidth="1"/>
    <col min="4867" max="4867" width="17.5703125" style="1" customWidth="1"/>
    <col min="4868" max="4868" width="22.42578125" style="1" customWidth="1"/>
    <col min="4869" max="4869" width="11.7109375" style="1"/>
    <col min="4870" max="4870" width="16.28515625" style="1" customWidth="1"/>
    <col min="4871" max="5119" width="11.7109375" style="1"/>
    <col min="5120" max="5120" width="30.28515625" style="1" customWidth="1"/>
    <col min="5121" max="5121" width="21.7109375" style="1" customWidth="1"/>
    <col min="5122" max="5122" width="8.85546875" style="1" customWidth="1"/>
    <col min="5123" max="5123" width="17.5703125" style="1" customWidth="1"/>
    <col min="5124" max="5124" width="22.42578125" style="1" customWidth="1"/>
    <col min="5125" max="5125" width="11.7109375" style="1"/>
    <col min="5126" max="5126" width="16.28515625" style="1" customWidth="1"/>
    <col min="5127" max="5375" width="11.7109375" style="1"/>
    <col min="5376" max="5376" width="30.28515625" style="1" customWidth="1"/>
    <col min="5377" max="5377" width="21.7109375" style="1" customWidth="1"/>
    <col min="5378" max="5378" width="8.85546875" style="1" customWidth="1"/>
    <col min="5379" max="5379" width="17.5703125" style="1" customWidth="1"/>
    <col min="5380" max="5380" width="22.42578125" style="1" customWidth="1"/>
    <col min="5381" max="5381" width="11.7109375" style="1"/>
    <col min="5382" max="5382" width="16.28515625" style="1" customWidth="1"/>
    <col min="5383" max="5631" width="11.7109375" style="1"/>
    <col min="5632" max="5632" width="30.28515625" style="1" customWidth="1"/>
    <col min="5633" max="5633" width="21.7109375" style="1" customWidth="1"/>
    <col min="5634" max="5634" width="8.85546875" style="1" customWidth="1"/>
    <col min="5635" max="5635" width="17.5703125" style="1" customWidth="1"/>
    <col min="5636" max="5636" width="22.42578125" style="1" customWidth="1"/>
    <col min="5637" max="5637" width="11.7109375" style="1"/>
    <col min="5638" max="5638" width="16.28515625" style="1" customWidth="1"/>
    <col min="5639" max="5887" width="11.7109375" style="1"/>
    <col min="5888" max="5888" width="30.28515625" style="1" customWidth="1"/>
    <col min="5889" max="5889" width="21.7109375" style="1" customWidth="1"/>
    <col min="5890" max="5890" width="8.85546875" style="1" customWidth="1"/>
    <col min="5891" max="5891" width="17.5703125" style="1" customWidth="1"/>
    <col min="5892" max="5892" width="22.42578125" style="1" customWidth="1"/>
    <col min="5893" max="5893" width="11.7109375" style="1"/>
    <col min="5894" max="5894" width="16.28515625" style="1" customWidth="1"/>
    <col min="5895" max="6143" width="11.7109375" style="1"/>
    <col min="6144" max="6144" width="30.28515625" style="1" customWidth="1"/>
    <col min="6145" max="6145" width="21.7109375" style="1" customWidth="1"/>
    <col min="6146" max="6146" width="8.85546875" style="1" customWidth="1"/>
    <col min="6147" max="6147" width="17.5703125" style="1" customWidth="1"/>
    <col min="6148" max="6148" width="22.42578125" style="1" customWidth="1"/>
    <col min="6149" max="6149" width="11.7109375" style="1"/>
    <col min="6150" max="6150" width="16.28515625" style="1" customWidth="1"/>
    <col min="6151" max="6399" width="11.7109375" style="1"/>
    <col min="6400" max="6400" width="30.28515625" style="1" customWidth="1"/>
    <col min="6401" max="6401" width="21.7109375" style="1" customWidth="1"/>
    <col min="6402" max="6402" width="8.85546875" style="1" customWidth="1"/>
    <col min="6403" max="6403" width="17.5703125" style="1" customWidth="1"/>
    <col min="6404" max="6404" width="22.42578125" style="1" customWidth="1"/>
    <col min="6405" max="6405" width="11.7109375" style="1"/>
    <col min="6406" max="6406" width="16.28515625" style="1" customWidth="1"/>
    <col min="6407" max="6655" width="11.7109375" style="1"/>
    <col min="6656" max="6656" width="30.28515625" style="1" customWidth="1"/>
    <col min="6657" max="6657" width="21.7109375" style="1" customWidth="1"/>
    <col min="6658" max="6658" width="8.85546875" style="1" customWidth="1"/>
    <col min="6659" max="6659" width="17.5703125" style="1" customWidth="1"/>
    <col min="6660" max="6660" width="22.42578125" style="1" customWidth="1"/>
    <col min="6661" max="6661" width="11.7109375" style="1"/>
    <col min="6662" max="6662" width="16.28515625" style="1" customWidth="1"/>
    <col min="6663" max="6911" width="11.7109375" style="1"/>
    <col min="6912" max="6912" width="30.28515625" style="1" customWidth="1"/>
    <col min="6913" max="6913" width="21.7109375" style="1" customWidth="1"/>
    <col min="6914" max="6914" width="8.85546875" style="1" customWidth="1"/>
    <col min="6915" max="6915" width="17.5703125" style="1" customWidth="1"/>
    <col min="6916" max="6916" width="22.42578125" style="1" customWidth="1"/>
    <col min="6917" max="6917" width="11.7109375" style="1"/>
    <col min="6918" max="6918" width="16.28515625" style="1" customWidth="1"/>
    <col min="6919" max="7167" width="11.7109375" style="1"/>
    <col min="7168" max="7168" width="30.28515625" style="1" customWidth="1"/>
    <col min="7169" max="7169" width="21.7109375" style="1" customWidth="1"/>
    <col min="7170" max="7170" width="8.85546875" style="1" customWidth="1"/>
    <col min="7171" max="7171" width="17.5703125" style="1" customWidth="1"/>
    <col min="7172" max="7172" width="22.42578125" style="1" customWidth="1"/>
    <col min="7173" max="7173" width="11.7109375" style="1"/>
    <col min="7174" max="7174" width="16.28515625" style="1" customWidth="1"/>
    <col min="7175" max="7423" width="11.7109375" style="1"/>
    <col min="7424" max="7424" width="30.28515625" style="1" customWidth="1"/>
    <col min="7425" max="7425" width="21.7109375" style="1" customWidth="1"/>
    <col min="7426" max="7426" width="8.85546875" style="1" customWidth="1"/>
    <col min="7427" max="7427" width="17.5703125" style="1" customWidth="1"/>
    <col min="7428" max="7428" width="22.42578125" style="1" customWidth="1"/>
    <col min="7429" max="7429" width="11.7109375" style="1"/>
    <col min="7430" max="7430" width="16.28515625" style="1" customWidth="1"/>
    <col min="7431" max="7679" width="11.7109375" style="1"/>
    <col min="7680" max="7680" width="30.28515625" style="1" customWidth="1"/>
    <col min="7681" max="7681" width="21.7109375" style="1" customWidth="1"/>
    <col min="7682" max="7682" width="8.85546875" style="1" customWidth="1"/>
    <col min="7683" max="7683" width="17.5703125" style="1" customWidth="1"/>
    <col min="7684" max="7684" width="22.42578125" style="1" customWidth="1"/>
    <col min="7685" max="7685" width="11.7109375" style="1"/>
    <col min="7686" max="7686" width="16.28515625" style="1" customWidth="1"/>
    <col min="7687" max="7935" width="11.7109375" style="1"/>
    <col min="7936" max="7936" width="30.28515625" style="1" customWidth="1"/>
    <col min="7937" max="7937" width="21.7109375" style="1" customWidth="1"/>
    <col min="7938" max="7938" width="8.85546875" style="1" customWidth="1"/>
    <col min="7939" max="7939" width="17.5703125" style="1" customWidth="1"/>
    <col min="7940" max="7940" width="22.42578125" style="1" customWidth="1"/>
    <col min="7941" max="7941" width="11.7109375" style="1"/>
    <col min="7942" max="7942" width="16.28515625" style="1" customWidth="1"/>
    <col min="7943" max="8191" width="11.7109375" style="1"/>
    <col min="8192" max="8192" width="30.28515625" style="1" customWidth="1"/>
    <col min="8193" max="8193" width="21.7109375" style="1" customWidth="1"/>
    <col min="8194" max="8194" width="8.85546875" style="1" customWidth="1"/>
    <col min="8195" max="8195" width="17.5703125" style="1" customWidth="1"/>
    <col min="8196" max="8196" width="22.42578125" style="1" customWidth="1"/>
    <col min="8197" max="8197" width="11.7109375" style="1"/>
    <col min="8198" max="8198" width="16.28515625" style="1" customWidth="1"/>
    <col min="8199" max="8447" width="11.7109375" style="1"/>
    <col min="8448" max="8448" width="30.28515625" style="1" customWidth="1"/>
    <col min="8449" max="8449" width="21.7109375" style="1" customWidth="1"/>
    <col min="8450" max="8450" width="8.85546875" style="1" customWidth="1"/>
    <col min="8451" max="8451" width="17.5703125" style="1" customWidth="1"/>
    <col min="8452" max="8452" width="22.42578125" style="1" customWidth="1"/>
    <col min="8453" max="8453" width="11.7109375" style="1"/>
    <col min="8454" max="8454" width="16.28515625" style="1" customWidth="1"/>
    <col min="8455" max="8703" width="11.7109375" style="1"/>
    <col min="8704" max="8704" width="30.28515625" style="1" customWidth="1"/>
    <col min="8705" max="8705" width="21.7109375" style="1" customWidth="1"/>
    <col min="8706" max="8706" width="8.85546875" style="1" customWidth="1"/>
    <col min="8707" max="8707" width="17.5703125" style="1" customWidth="1"/>
    <col min="8708" max="8708" width="22.42578125" style="1" customWidth="1"/>
    <col min="8709" max="8709" width="11.7109375" style="1"/>
    <col min="8710" max="8710" width="16.28515625" style="1" customWidth="1"/>
    <col min="8711" max="8959" width="11.7109375" style="1"/>
    <col min="8960" max="8960" width="30.28515625" style="1" customWidth="1"/>
    <col min="8961" max="8961" width="21.7109375" style="1" customWidth="1"/>
    <col min="8962" max="8962" width="8.85546875" style="1" customWidth="1"/>
    <col min="8963" max="8963" width="17.5703125" style="1" customWidth="1"/>
    <col min="8964" max="8964" width="22.42578125" style="1" customWidth="1"/>
    <col min="8965" max="8965" width="11.7109375" style="1"/>
    <col min="8966" max="8966" width="16.28515625" style="1" customWidth="1"/>
    <col min="8967" max="9215" width="11.7109375" style="1"/>
    <col min="9216" max="9216" width="30.28515625" style="1" customWidth="1"/>
    <col min="9217" max="9217" width="21.7109375" style="1" customWidth="1"/>
    <col min="9218" max="9218" width="8.85546875" style="1" customWidth="1"/>
    <col min="9219" max="9219" width="17.5703125" style="1" customWidth="1"/>
    <col min="9220" max="9220" width="22.42578125" style="1" customWidth="1"/>
    <col min="9221" max="9221" width="11.7109375" style="1"/>
    <col min="9222" max="9222" width="16.28515625" style="1" customWidth="1"/>
    <col min="9223" max="9471" width="11.7109375" style="1"/>
    <col min="9472" max="9472" width="30.28515625" style="1" customWidth="1"/>
    <col min="9473" max="9473" width="21.7109375" style="1" customWidth="1"/>
    <col min="9474" max="9474" width="8.85546875" style="1" customWidth="1"/>
    <col min="9475" max="9475" width="17.5703125" style="1" customWidth="1"/>
    <col min="9476" max="9476" width="22.42578125" style="1" customWidth="1"/>
    <col min="9477" max="9477" width="11.7109375" style="1"/>
    <col min="9478" max="9478" width="16.28515625" style="1" customWidth="1"/>
    <col min="9479" max="9727" width="11.7109375" style="1"/>
    <col min="9728" max="9728" width="30.28515625" style="1" customWidth="1"/>
    <col min="9729" max="9729" width="21.7109375" style="1" customWidth="1"/>
    <col min="9730" max="9730" width="8.85546875" style="1" customWidth="1"/>
    <col min="9731" max="9731" width="17.5703125" style="1" customWidth="1"/>
    <col min="9732" max="9732" width="22.42578125" style="1" customWidth="1"/>
    <col min="9733" max="9733" width="11.7109375" style="1"/>
    <col min="9734" max="9734" width="16.28515625" style="1" customWidth="1"/>
    <col min="9735" max="9983" width="11.7109375" style="1"/>
    <col min="9984" max="9984" width="30.28515625" style="1" customWidth="1"/>
    <col min="9985" max="9985" width="21.7109375" style="1" customWidth="1"/>
    <col min="9986" max="9986" width="8.85546875" style="1" customWidth="1"/>
    <col min="9987" max="9987" width="17.5703125" style="1" customWidth="1"/>
    <col min="9988" max="9988" width="22.42578125" style="1" customWidth="1"/>
    <col min="9989" max="9989" width="11.7109375" style="1"/>
    <col min="9990" max="9990" width="16.28515625" style="1" customWidth="1"/>
    <col min="9991" max="10239" width="11.7109375" style="1"/>
    <col min="10240" max="10240" width="30.28515625" style="1" customWidth="1"/>
    <col min="10241" max="10241" width="21.7109375" style="1" customWidth="1"/>
    <col min="10242" max="10242" width="8.85546875" style="1" customWidth="1"/>
    <col min="10243" max="10243" width="17.5703125" style="1" customWidth="1"/>
    <col min="10244" max="10244" width="22.42578125" style="1" customWidth="1"/>
    <col min="10245" max="10245" width="11.7109375" style="1"/>
    <col min="10246" max="10246" width="16.28515625" style="1" customWidth="1"/>
    <col min="10247" max="10495" width="11.7109375" style="1"/>
    <col min="10496" max="10496" width="30.28515625" style="1" customWidth="1"/>
    <col min="10497" max="10497" width="21.7109375" style="1" customWidth="1"/>
    <col min="10498" max="10498" width="8.85546875" style="1" customWidth="1"/>
    <col min="10499" max="10499" width="17.5703125" style="1" customWidth="1"/>
    <col min="10500" max="10500" width="22.42578125" style="1" customWidth="1"/>
    <col min="10501" max="10501" width="11.7109375" style="1"/>
    <col min="10502" max="10502" width="16.28515625" style="1" customWidth="1"/>
    <col min="10503" max="10751" width="11.7109375" style="1"/>
    <col min="10752" max="10752" width="30.28515625" style="1" customWidth="1"/>
    <col min="10753" max="10753" width="21.7109375" style="1" customWidth="1"/>
    <col min="10754" max="10754" width="8.85546875" style="1" customWidth="1"/>
    <col min="10755" max="10755" width="17.5703125" style="1" customWidth="1"/>
    <col min="10756" max="10756" width="22.42578125" style="1" customWidth="1"/>
    <col min="10757" max="10757" width="11.7109375" style="1"/>
    <col min="10758" max="10758" width="16.28515625" style="1" customWidth="1"/>
    <col min="10759" max="11007" width="11.7109375" style="1"/>
    <col min="11008" max="11008" width="30.28515625" style="1" customWidth="1"/>
    <col min="11009" max="11009" width="21.7109375" style="1" customWidth="1"/>
    <col min="11010" max="11010" width="8.85546875" style="1" customWidth="1"/>
    <col min="11011" max="11011" width="17.5703125" style="1" customWidth="1"/>
    <col min="11012" max="11012" width="22.42578125" style="1" customWidth="1"/>
    <col min="11013" max="11013" width="11.7109375" style="1"/>
    <col min="11014" max="11014" width="16.28515625" style="1" customWidth="1"/>
    <col min="11015" max="11263" width="11.7109375" style="1"/>
    <col min="11264" max="11264" width="30.28515625" style="1" customWidth="1"/>
    <col min="11265" max="11265" width="21.7109375" style="1" customWidth="1"/>
    <col min="11266" max="11266" width="8.85546875" style="1" customWidth="1"/>
    <col min="11267" max="11267" width="17.5703125" style="1" customWidth="1"/>
    <col min="11268" max="11268" width="22.42578125" style="1" customWidth="1"/>
    <col min="11269" max="11269" width="11.7109375" style="1"/>
    <col min="11270" max="11270" width="16.28515625" style="1" customWidth="1"/>
    <col min="11271" max="11519" width="11.7109375" style="1"/>
    <col min="11520" max="11520" width="30.28515625" style="1" customWidth="1"/>
    <col min="11521" max="11521" width="21.7109375" style="1" customWidth="1"/>
    <col min="11522" max="11522" width="8.85546875" style="1" customWidth="1"/>
    <col min="11523" max="11523" width="17.5703125" style="1" customWidth="1"/>
    <col min="11524" max="11524" width="22.42578125" style="1" customWidth="1"/>
    <col min="11525" max="11525" width="11.7109375" style="1"/>
    <col min="11526" max="11526" width="16.28515625" style="1" customWidth="1"/>
    <col min="11527" max="11775" width="11.7109375" style="1"/>
    <col min="11776" max="11776" width="30.28515625" style="1" customWidth="1"/>
    <col min="11777" max="11777" width="21.7109375" style="1" customWidth="1"/>
    <col min="11778" max="11778" width="8.85546875" style="1" customWidth="1"/>
    <col min="11779" max="11779" width="17.5703125" style="1" customWidth="1"/>
    <col min="11780" max="11780" width="22.42578125" style="1" customWidth="1"/>
    <col min="11781" max="11781" width="11.7109375" style="1"/>
    <col min="11782" max="11782" width="16.28515625" style="1" customWidth="1"/>
    <col min="11783" max="12031" width="11.7109375" style="1"/>
    <col min="12032" max="12032" width="30.28515625" style="1" customWidth="1"/>
    <col min="12033" max="12033" width="21.7109375" style="1" customWidth="1"/>
    <col min="12034" max="12034" width="8.85546875" style="1" customWidth="1"/>
    <col min="12035" max="12035" width="17.5703125" style="1" customWidth="1"/>
    <col min="12036" max="12036" width="22.42578125" style="1" customWidth="1"/>
    <col min="12037" max="12037" width="11.7109375" style="1"/>
    <col min="12038" max="12038" width="16.28515625" style="1" customWidth="1"/>
    <col min="12039" max="12287" width="11.7109375" style="1"/>
    <col min="12288" max="12288" width="30.28515625" style="1" customWidth="1"/>
    <col min="12289" max="12289" width="21.7109375" style="1" customWidth="1"/>
    <col min="12290" max="12290" width="8.85546875" style="1" customWidth="1"/>
    <col min="12291" max="12291" width="17.5703125" style="1" customWidth="1"/>
    <col min="12292" max="12292" width="22.42578125" style="1" customWidth="1"/>
    <col min="12293" max="12293" width="11.7109375" style="1"/>
    <col min="12294" max="12294" width="16.28515625" style="1" customWidth="1"/>
    <col min="12295" max="12543" width="11.7109375" style="1"/>
    <col min="12544" max="12544" width="30.28515625" style="1" customWidth="1"/>
    <col min="12545" max="12545" width="21.7109375" style="1" customWidth="1"/>
    <col min="12546" max="12546" width="8.85546875" style="1" customWidth="1"/>
    <col min="12547" max="12547" width="17.5703125" style="1" customWidth="1"/>
    <col min="12548" max="12548" width="22.42578125" style="1" customWidth="1"/>
    <col min="12549" max="12549" width="11.7109375" style="1"/>
    <col min="12550" max="12550" width="16.28515625" style="1" customWidth="1"/>
    <col min="12551" max="12799" width="11.7109375" style="1"/>
    <col min="12800" max="12800" width="30.28515625" style="1" customWidth="1"/>
    <col min="12801" max="12801" width="21.7109375" style="1" customWidth="1"/>
    <col min="12802" max="12802" width="8.85546875" style="1" customWidth="1"/>
    <col min="12803" max="12803" width="17.5703125" style="1" customWidth="1"/>
    <col min="12804" max="12804" width="22.42578125" style="1" customWidth="1"/>
    <col min="12805" max="12805" width="11.7109375" style="1"/>
    <col min="12806" max="12806" width="16.28515625" style="1" customWidth="1"/>
    <col min="12807" max="13055" width="11.7109375" style="1"/>
    <col min="13056" max="13056" width="30.28515625" style="1" customWidth="1"/>
    <col min="13057" max="13057" width="21.7109375" style="1" customWidth="1"/>
    <col min="13058" max="13058" width="8.85546875" style="1" customWidth="1"/>
    <col min="13059" max="13059" width="17.5703125" style="1" customWidth="1"/>
    <col min="13060" max="13060" width="22.42578125" style="1" customWidth="1"/>
    <col min="13061" max="13061" width="11.7109375" style="1"/>
    <col min="13062" max="13062" width="16.28515625" style="1" customWidth="1"/>
    <col min="13063" max="13311" width="11.7109375" style="1"/>
    <col min="13312" max="13312" width="30.28515625" style="1" customWidth="1"/>
    <col min="13313" max="13313" width="21.7109375" style="1" customWidth="1"/>
    <col min="13314" max="13314" width="8.85546875" style="1" customWidth="1"/>
    <col min="13315" max="13315" width="17.5703125" style="1" customWidth="1"/>
    <col min="13316" max="13316" width="22.42578125" style="1" customWidth="1"/>
    <col min="13317" max="13317" width="11.7109375" style="1"/>
    <col min="13318" max="13318" width="16.28515625" style="1" customWidth="1"/>
    <col min="13319" max="13567" width="11.7109375" style="1"/>
    <col min="13568" max="13568" width="30.28515625" style="1" customWidth="1"/>
    <col min="13569" max="13569" width="21.7109375" style="1" customWidth="1"/>
    <col min="13570" max="13570" width="8.85546875" style="1" customWidth="1"/>
    <col min="13571" max="13571" width="17.5703125" style="1" customWidth="1"/>
    <col min="13572" max="13572" width="22.42578125" style="1" customWidth="1"/>
    <col min="13573" max="13573" width="11.7109375" style="1"/>
    <col min="13574" max="13574" width="16.28515625" style="1" customWidth="1"/>
    <col min="13575" max="13823" width="11.7109375" style="1"/>
    <col min="13824" max="13824" width="30.28515625" style="1" customWidth="1"/>
    <col min="13825" max="13825" width="21.7109375" style="1" customWidth="1"/>
    <col min="13826" max="13826" width="8.85546875" style="1" customWidth="1"/>
    <col min="13827" max="13827" width="17.5703125" style="1" customWidth="1"/>
    <col min="13828" max="13828" width="22.42578125" style="1" customWidth="1"/>
    <col min="13829" max="13829" width="11.7109375" style="1"/>
    <col min="13830" max="13830" width="16.28515625" style="1" customWidth="1"/>
    <col min="13831" max="14079" width="11.7109375" style="1"/>
    <col min="14080" max="14080" width="30.28515625" style="1" customWidth="1"/>
    <col min="14081" max="14081" width="21.7109375" style="1" customWidth="1"/>
    <col min="14082" max="14082" width="8.85546875" style="1" customWidth="1"/>
    <col min="14083" max="14083" width="17.5703125" style="1" customWidth="1"/>
    <col min="14084" max="14084" width="22.42578125" style="1" customWidth="1"/>
    <col min="14085" max="14085" width="11.7109375" style="1"/>
    <col min="14086" max="14086" width="16.28515625" style="1" customWidth="1"/>
    <col min="14087" max="14335" width="11.7109375" style="1"/>
    <col min="14336" max="14336" width="30.28515625" style="1" customWidth="1"/>
    <col min="14337" max="14337" width="21.7109375" style="1" customWidth="1"/>
    <col min="14338" max="14338" width="8.85546875" style="1" customWidth="1"/>
    <col min="14339" max="14339" width="17.5703125" style="1" customWidth="1"/>
    <col min="14340" max="14340" width="22.42578125" style="1" customWidth="1"/>
    <col min="14341" max="14341" width="11.7109375" style="1"/>
    <col min="14342" max="14342" width="16.28515625" style="1" customWidth="1"/>
    <col min="14343" max="14591" width="11.7109375" style="1"/>
    <col min="14592" max="14592" width="30.28515625" style="1" customWidth="1"/>
    <col min="14593" max="14593" width="21.7109375" style="1" customWidth="1"/>
    <col min="14594" max="14594" width="8.85546875" style="1" customWidth="1"/>
    <col min="14595" max="14595" width="17.5703125" style="1" customWidth="1"/>
    <col min="14596" max="14596" width="22.42578125" style="1" customWidth="1"/>
    <col min="14597" max="14597" width="11.7109375" style="1"/>
    <col min="14598" max="14598" width="16.28515625" style="1" customWidth="1"/>
    <col min="14599" max="14847" width="11.7109375" style="1"/>
    <col min="14848" max="14848" width="30.28515625" style="1" customWidth="1"/>
    <col min="14849" max="14849" width="21.7109375" style="1" customWidth="1"/>
    <col min="14850" max="14850" width="8.85546875" style="1" customWidth="1"/>
    <col min="14851" max="14851" width="17.5703125" style="1" customWidth="1"/>
    <col min="14852" max="14852" width="22.42578125" style="1" customWidth="1"/>
    <col min="14853" max="14853" width="11.7109375" style="1"/>
    <col min="14854" max="14854" width="16.28515625" style="1" customWidth="1"/>
    <col min="14855" max="15103" width="11.7109375" style="1"/>
    <col min="15104" max="15104" width="30.28515625" style="1" customWidth="1"/>
    <col min="15105" max="15105" width="21.7109375" style="1" customWidth="1"/>
    <col min="15106" max="15106" width="8.85546875" style="1" customWidth="1"/>
    <col min="15107" max="15107" width="17.5703125" style="1" customWidth="1"/>
    <col min="15108" max="15108" width="22.42578125" style="1" customWidth="1"/>
    <col min="15109" max="15109" width="11.7109375" style="1"/>
    <col min="15110" max="15110" width="16.28515625" style="1" customWidth="1"/>
    <col min="15111" max="15359" width="11.7109375" style="1"/>
    <col min="15360" max="15360" width="30.28515625" style="1" customWidth="1"/>
    <col min="15361" max="15361" width="21.7109375" style="1" customWidth="1"/>
    <col min="15362" max="15362" width="8.85546875" style="1" customWidth="1"/>
    <col min="15363" max="15363" width="17.5703125" style="1" customWidth="1"/>
    <col min="15364" max="15364" width="22.42578125" style="1" customWidth="1"/>
    <col min="15365" max="15365" width="11.7109375" style="1"/>
    <col min="15366" max="15366" width="16.28515625" style="1" customWidth="1"/>
    <col min="15367" max="15615" width="11.7109375" style="1"/>
    <col min="15616" max="15616" width="30.28515625" style="1" customWidth="1"/>
    <col min="15617" max="15617" width="21.7109375" style="1" customWidth="1"/>
    <col min="15618" max="15618" width="8.85546875" style="1" customWidth="1"/>
    <col min="15619" max="15619" width="17.5703125" style="1" customWidth="1"/>
    <col min="15620" max="15620" width="22.42578125" style="1" customWidth="1"/>
    <col min="15621" max="15621" width="11.7109375" style="1"/>
    <col min="15622" max="15622" width="16.28515625" style="1" customWidth="1"/>
    <col min="15623" max="15871" width="11.7109375" style="1"/>
    <col min="15872" max="15872" width="30.28515625" style="1" customWidth="1"/>
    <col min="15873" max="15873" width="21.7109375" style="1" customWidth="1"/>
    <col min="15874" max="15874" width="8.85546875" style="1" customWidth="1"/>
    <col min="15875" max="15875" width="17.5703125" style="1" customWidth="1"/>
    <col min="15876" max="15876" width="22.42578125" style="1" customWidth="1"/>
    <col min="15877" max="15877" width="11.7109375" style="1"/>
    <col min="15878" max="15878" width="16.28515625" style="1" customWidth="1"/>
    <col min="15879" max="16127" width="11.7109375" style="1"/>
    <col min="16128" max="16128" width="30.28515625" style="1" customWidth="1"/>
    <col min="16129" max="16129" width="21.7109375" style="1" customWidth="1"/>
    <col min="16130" max="16130" width="8.85546875" style="1" customWidth="1"/>
    <col min="16131" max="16131" width="17.5703125" style="1" customWidth="1"/>
    <col min="16132" max="16132" width="22.42578125" style="1" customWidth="1"/>
    <col min="16133" max="16133" width="11.7109375" style="1"/>
    <col min="16134" max="16134" width="16.28515625" style="1" customWidth="1"/>
    <col min="16135" max="16384" width="11.7109375" style="1"/>
  </cols>
  <sheetData>
    <row r="1" spans="1:4" ht="15" x14ac:dyDescent="0.25">
      <c r="A1" s="17" t="s">
        <v>0</v>
      </c>
      <c r="B1" s="17"/>
      <c r="C1" s="17"/>
      <c r="D1" s="17"/>
    </row>
    <row r="2" spans="1:4" ht="15" x14ac:dyDescent="0.25">
      <c r="A2" s="17" t="s">
        <v>1</v>
      </c>
      <c r="B2" s="17"/>
      <c r="C2" s="17"/>
      <c r="D2" s="17"/>
    </row>
    <row r="3" spans="1:4" ht="14.25" x14ac:dyDescent="0.2">
      <c r="A3" s="18" t="s">
        <v>2</v>
      </c>
      <c r="B3" s="18"/>
      <c r="C3" s="18"/>
      <c r="D3" s="18"/>
    </row>
    <row r="4" spans="1:4" ht="14.25" x14ac:dyDescent="0.2">
      <c r="A4" s="18" t="s">
        <v>3</v>
      </c>
      <c r="B4" s="18"/>
      <c r="C4" s="18"/>
      <c r="D4" s="18"/>
    </row>
    <row r="5" spans="1:4" ht="15" x14ac:dyDescent="0.25">
      <c r="A5" s="17" t="s">
        <v>4</v>
      </c>
      <c r="B5" s="17"/>
      <c r="C5" s="17"/>
      <c r="D5" s="17"/>
    </row>
    <row r="6" spans="1:4" x14ac:dyDescent="0.2">
      <c r="A6" s="2"/>
      <c r="B6" s="2"/>
      <c r="C6" s="2"/>
      <c r="D6" s="2"/>
    </row>
    <row r="8" spans="1:4" x14ac:dyDescent="0.2">
      <c r="A8" s="3" t="s">
        <v>5</v>
      </c>
      <c r="B8" s="3"/>
      <c r="C8" s="4" t="s">
        <v>6</v>
      </c>
    </row>
    <row r="9" spans="1:4" x14ac:dyDescent="0.2">
      <c r="A9" s="1" t="s">
        <v>7</v>
      </c>
      <c r="C9" s="6">
        <v>1719368526.9046998</v>
      </c>
    </row>
    <row r="10" spans="1:4" x14ac:dyDescent="0.2">
      <c r="A10" s="1" t="s">
        <v>8</v>
      </c>
      <c r="C10" s="6">
        <v>1767084189.9243999</v>
      </c>
    </row>
    <row r="11" spans="1:4" x14ac:dyDescent="0.2">
      <c r="A11" s="1" t="s">
        <v>9</v>
      </c>
      <c r="C11" s="6">
        <v>683547673.78500009</v>
      </c>
      <c r="D11" s="5"/>
    </row>
    <row r="12" spans="1:4" ht="13.15" hidden="1" customHeight="1" x14ac:dyDescent="0.2">
      <c r="A12" s="1" t="s">
        <v>10</v>
      </c>
      <c r="C12" s="6" t="e">
        <v>#DIV/0!</v>
      </c>
      <c r="D12" s="5"/>
    </row>
    <row r="13" spans="1:4" x14ac:dyDescent="0.2">
      <c r="A13" s="1" t="s">
        <v>11</v>
      </c>
      <c r="C13" s="6">
        <v>4117059699.29</v>
      </c>
      <c r="D13" s="5"/>
    </row>
    <row r="14" spans="1:4" x14ac:dyDescent="0.2">
      <c r="C14" s="6">
        <v>0</v>
      </c>
      <c r="D14" s="5"/>
    </row>
    <row r="15" spans="1:4" ht="13.5" thickBot="1" x14ac:dyDescent="0.25">
      <c r="A15" s="3" t="s">
        <v>12</v>
      </c>
      <c r="B15" s="3"/>
      <c r="C15" s="6"/>
      <c r="D15" s="7">
        <f>+C9+C10+C11+C13</f>
        <v>8287060089.9040995</v>
      </c>
    </row>
    <row r="16" spans="1:4" ht="13.5" thickTop="1" x14ac:dyDescent="0.2">
      <c r="C16" s="6"/>
      <c r="D16" s="5"/>
    </row>
    <row r="17" spans="1:4" x14ac:dyDescent="0.2">
      <c r="A17" s="3" t="s">
        <v>13</v>
      </c>
      <c r="C17" s="6"/>
      <c r="D17" s="5"/>
    </row>
    <row r="18" spans="1:4" x14ac:dyDescent="0.2">
      <c r="A18" s="1" t="s">
        <v>7</v>
      </c>
      <c r="C18" s="6">
        <v>-985541919.74349999</v>
      </c>
      <c r="D18" s="5"/>
    </row>
    <row r="19" spans="1:4" x14ac:dyDescent="0.2">
      <c r="A19" s="1" t="s">
        <v>8</v>
      </c>
      <c r="C19" s="6">
        <v>-941504406.02359998</v>
      </c>
      <c r="D19" s="5"/>
    </row>
    <row r="20" spans="1:4" x14ac:dyDescent="0.2">
      <c r="A20" s="1" t="s">
        <v>9</v>
      </c>
      <c r="C20" s="6">
        <v>-476414560.37559998</v>
      </c>
      <c r="D20" s="5"/>
    </row>
    <row r="21" spans="1:4" ht="13.15" hidden="1" customHeight="1" x14ac:dyDescent="0.2">
      <c r="A21" s="1" t="s">
        <v>10</v>
      </c>
      <c r="C21" s="6" t="e">
        <f>([1]ABRIL!D22*#REF!%)+[1]MAYO!D21</f>
        <v>#DIV/0!</v>
      </c>
      <c r="D21" s="5"/>
    </row>
    <row r="22" spans="1:4" ht="13.15" hidden="1" customHeight="1" x14ac:dyDescent="0.2">
      <c r="A22" s="1" t="s">
        <v>14</v>
      </c>
      <c r="C22" s="6" t="e">
        <f>([1]ABRIL!D23*#REF!%)+[1]MAYO!D22</f>
        <v>#DIV/0!</v>
      </c>
      <c r="D22" s="5"/>
    </row>
    <row r="23" spans="1:4" x14ac:dyDescent="0.2">
      <c r="C23" s="6"/>
      <c r="D23" s="5"/>
    </row>
    <row r="24" spans="1:4" ht="13.5" thickBot="1" x14ac:dyDescent="0.25">
      <c r="A24" s="3" t="s">
        <v>15</v>
      </c>
      <c r="C24" s="6"/>
      <c r="D24" s="7">
        <f>+C18+C19+C20</f>
        <v>-2403460886.1426997</v>
      </c>
    </row>
    <row r="25" spans="1:4" ht="13.5" thickTop="1" x14ac:dyDescent="0.2">
      <c r="C25" s="6"/>
      <c r="D25" s="5"/>
    </row>
    <row r="26" spans="1:4" x14ac:dyDescent="0.2">
      <c r="A26" s="3" t="s">
        <v>16</v>
      </c>
      <c r="C26" s="6"/>
      <c r="D26" s="5"/>
    </row>
    <row r="27" spans="1:4" ht="13.15" hidden="1" customHeight="1" x14ac:dyDescent="0.2">
      <c r="A27" s="1" t="s">
        <v>17</v>
      </c>
      <c r="C27" s="6" t="e">
        <f>([1]ABRIL!D28*#REF!%)+[1]MAYO!D27</f>
        <v>#DIV/0!</v>
      </c>
      <c r="D27" s="5"/>
    </row>
    <row r="28" spans="1:4" ht="13.15" hidden="1" customHeight="1" x14ac:dyDescent="0.2">
      <c r="A28" s="1" t="s">
        <v>18</v>
      </c>
      <c r="C28" s="6" t="e">
        <f>([1]ABRIL!D29*#REF!%)+[1]MAYO!D28</f>
        <v>#DIV/0!</v>
      </c>
      <c r="D28" s="5"/>
    </row>
    <row r="29" spans="1:4" x14ac:dyDescent="0.2">
      <c r="A29" s="1" t="s">
        <v>19</v>
      </c>
      <c r="C29" s="6">
        <v>3750044.4174000002</v>
      </c>
      <c r="D29" s="5"/>
    </row>
    <row r="30" spans="1:4" x14ac:dyDescent="0.2">
      <c r="A30" s="1" t="s">
        <v>20</v>
      </c>
      <c r="C30" s="6">
        <v>7602993.7087000608</v>
      </c>
      <c r="D30" s="5"/>
    </row>
    <row r="31" spans="1:4" x14ac:dyDescent="0.2">
      <c r="C31" s="6"/>
      <c r="D31" s="5"/>
    </row>
    <row r="32" spans="1:4" ht="13.5" thickBot="1" x14ac:dyDescent="0.25">
      <c r="A32" s="3" t="s">
        <v>21</v>
      </c>
      <c r="C32" s="6"/>
      <c r="D32" s="7">
        <f>C29+C30</f>
        <v>11353038.126100061</v>
      </c>
    </row>
    <row r="33" spans="1:4" ht="13.5" thickTop="1" x14ac:dyDescent="0.2">
      <c r="C33" s="6"/>
      <c r="D33" s="5"/>
    </row>
    <row r="34" spans="1:4" x14ac:dyDescent="0.2">
      <c r="A34" s="3" t="s">
        <v>22</v>
      </c>
      <c r="C34" s="6"/>
      <c r="D34" s="5"/>
    </row>
    <row r="35" spans="1:4" x14ac:dyDescent="0.2">
      <c r="A35" s="1" t="s">
        <v>23</v>
      </c>
      <c r="C35" s="6">
        <v>1404561078.3732901</v>
      </c>
      <c r="D35" s="5"/>
    </row>
    <row r="36" spans="1:4" x14ac:dyDescent="0.2">
      <c r="A36" s="1" t="s">
        <v>24</v>
      </c>
      <c r="C36" s="6">
        <v>207217.59999999963</v>
      </c>
      <c r="D36" s="5"/>
    </row>
    <row r="37" spans="1:4" x14ac:dyDescent="0.2">
      <c r="A37" s="1" t="s">
        <v>25</v>
      </c>
      <c r="C37" s="6">
        <v>8193426.8000000007</v>
      </c>
      <c r="D37" s="5"/>
    </row>
    <row r="38" spans="1:4" x14ac:dyDescent="0.2">
      <c r="A38" s="1" t="s">
        <v>26</v>
      </c>
      <c r="C38" s="6">
        <v>-386643.60999999987</v>
      </c>
      <c r="D38" s="5"/>
    </row>
    <row r="39" spans="1:4" x14ac:dyDescent="0.2">
      <c r="A39" s="1" t="s">
        <v>27</v>
      </c>
      <c r="C39" s="6">
        <v>123000</v>
      </c>
      <c r="D39" s="5"/>
    </row>
    <row r="40" spans="1:4" x14ac:dyDescent="0.2">
      <c r="C40" s="6"/>
      <c r="D40" s="5"/>
    </row>
    <row r="41" spans="1:4" ht="13.5" thickBot="1" x14ac:dyDescent="0.25">
      <c r="A41" s="3" t="s">
        <v>28</v>
      </c>
      <c r="C41" s="6"/>
      <c r="D41" s="7">
        <f>+C35+C36+C37+C38+C39</f>
        <v>1412698079.16329</v>
      </c>
    </row>
    <row r="42" spans="1:4" ht="13.5" thickTop="1" x14ac:dyDescent="0.2">
      <c r="C42" s="6"/>
      <c r="D42" s="5"/>
    </row>
    <row r="43" spans="1:4" x14ac:dyDescent="0.2">
      <c r="A43" s="3" t="s">
        <v>29</v>
      </c>
      <c r="C43" s="6"/>
      <c r="D43" s="5"/>
    </row>
    <row r="44" spans="1:4" x14ac:dyDescent="0.2">
      <c r="A44" s="1" t="s">
        <v>30</v>
      </c>
      <c r="C44" s="6">
        <v>4680171355.4272003</v>
      </c>
      <c r="D44" s="5"/>
    </row>
    <row r="45" spans="1:4" x14ac:dyDescent="0.2">
      <c r="A45" s="1" t="s">
        <v>31</v>
      </c>
      <c r="C45" s="6">
        <v>2340092.8911520001</v>
      </c>
      <c r="D45" s="5"/>
    </row>
    <row r="46" spans="1:4" x14ac:dyDescent="0.2">
      <c r="A46" s="1" t="s">
        <v>32</v>
      </c>
      <c r="C46" s="6">
        <v>35920302.1624</v>
      </c>
      <c r="D46" s="5"/>
    </row>
    <row r="47" spans="1:4" x14ac:dyDescent="0.2">
      <c r="A47" s="1" t="s">
        <v>33</v>
      </c>
      <c r="C47" s="6">
        <v>179363568.43919998</v>
      </c>
      <c r="D47" s="5"/>
    </row>
    <row r="48" spans="1:4" x14ac:dyDescent="0.2">
      <c r="A48" s="1" t="s">
        <v>34</v>
      </c>
      <c r="C48" s="6">
        <v>0</v>
      </c>
      <c r="D48" s="5"/>
    </row>
    <row r="49" spans="1:4" x14ac:dyDescent="0.2">
      <c r="A49" s="1" t="s">
        <v>35</v>
      </c>
      <c r="C49" s="8">
        <v>0</v>
      </c>
      <c r="D49" s="5"/>
    </row>
    <row r="50" spans="1:4" x14ac:dyDescent="0.2">
      <c r="C50" s="6"/>
      <c r="D50" s="5"/>
    </row>
    <row r="51" spans="1:4" ht="13.5" thickBot="1" x14ac:dyDescent="0.25">
      <c r="A51" s="3" t="s">
        <v>36</v>
      </c>
      <c r="C51" s="6"/>
      <c r="D51" s="7">
        <f>+C45+C46+C47+C48+C49+C44</f>
        <v>4897795318.9199524</v>
      </c>
    </row>
    <row r="52" spans="1:4" ht="13.5" thickTop="1" x14ac:dyDescent="0.2">
      <c r="C52" s="6"/>
      <c r="D52" s="5"/>
    </row>
    <row r="53" spans="1:4" x14ac:dyDescent="0.2">
      <c r="A53" s="3" t="s">
        <v>37</v>
      </c>
      <c r="C53" s="6"/>
      <c r="D53" s="5"/>
    </row>
    <row r="54" spans="1:4" x14ac:dyDescent="0.2">
      <c r="A54" s="1" t="s">
        <v>38</v>
      </c>
      <c r="C54" s="6">
        <v>-281154.81999999983</v>
      </c>
      <c r="D54" s="5"/>
    </row>
    <row r="55" spans="1:4" x14ac:dyDescent="0.2">
      <c r="A55" s="1" t="s">
        <v>39</v>
      </c>
      <c r="C55" s="6">
        <v>-3532744.7800000012</v>
      </c>
      <c r="D55" s="5"/>
    </row>
    <row r="56" spans="1:4" x14ac:dyDescent="0.2">
      <c r="A56" s="1" t="s">
        <v>40</v>
      </c>
      <c r="C56" s="6">
        <v>328810.35000002384</v>
      </c>
      <c r="D56" s="5"/>
    </row>
    <row r="57" spans="1:4" x14ac:dyDescent="0.2">
      <c r="A57" s="1" t="s">
        <v>41</v>
      </c>
      <c r="C57" s="6">
        <v>314582.19999999972</v>
      </c>
      <c r="D57" s="5"/>
    </row>
    <row r="58" spans="1:4" x14ac:dyDescent="0.2">
      <c r="A58" s="1" t="s">
        <v>42</v>
      </c>
      <c r="C58" s="6">
        <v>147095.95999999996</v>
      </c>
      <c r="D58" s="5"/>
    </row>
    <row r="59" spans="1:4" x14ac:dyDescent="0.2">
      <c r="A59" s="1" t="s">
        <v>43</v>
      </c>
      <c r="C59" s="6">
        <v>3491752.3199999994</v>
      </c>
      <c r="D59" s="5"/>
    </row>
    <row r="60" spans="1:4" x14ac:dyDescent="0.2">
      <c r="A60" s="1" t="s">
        <v>44</v>
      </c>
      <c r="C60" s="6">
        <v>11996.889999999898</v>
      </c>
      <c r="D60" s="5"/>
    </row>
    <row r="61" spans="1:4" x14ac:dyDescent="0.2">
      <c r="C61" s="6"/>
      <c r="D61" s="5"/>
    </row>
    <row r="62" spans="1:4" ht="13.5" thickBot="1" x14ac:dyDescent="0.25">
      <c r="A62" s="3" t="s">
        <v>45</v>
      </c>
      <c r="C62" s="6"/>
      <c r="D62" s="7">
        <f>+C56+C57+C58+C59+C60+C55+C54</f>
        <v>480338.12000002107</v>
      </c>
    </row>
    <row r="63" spans="1:4" ht="13.5" thickTop="1" x14ac:dyDescent="0.2">
      <c r="C63" s="6"/>
      <c r="D63" s="5"/>
    </row>
    <row r="64" spans="1:4" x14ac:dyDescent="0.2">
      <c r="A64" s="3" t="s">
        <v>46</v>
      </c>
      <c r="C64" s="6"/>
      <c r="D64" s="5"/>
    </row>
    <row r="65" spans="1:6" x14ac:dyDescent="0.2">
      <c r="A65" s="1" t="s">
        <v>47</v>
      </c>
      <c r="C65" s="6">
        <v>6481005.2489960007</v>
      </c>
      <c r="D65" s="5"/>
    </row>
    <row r="66" spans="1:6" x14ac:dyDescent="0.2">
      <c r="A66" s="1" t="s">
        <v>48</v>
      </c>
      <c r="C66" s="6">
        <v>4050144.8363920003</v>
      </c>
      <c r="D66" s="5"/>
    </row>
    <row r="67" spans="1:6" x14ac:dyDescent="0.2">
      <c r="C67" s="6"/>
      <c r="D67" s="5"/>
    </row>
    <row r="68" spans="1:6" ht="13.5" thickBot="1" x14ac:dyDescent="0.25">
      <c r="A68" s="3" t="s">
        <v>49</v>
      </c>
      <c r="B68" s="3"/>
      <c r="C68" s="6"/>
      <c r="D68" s="7">
        <f>C65+C66</f>
        <v>10531150.085388001</v>
      </c>
    </row>
    <row r="69" spans="1:6" ht="13.5" thickTop="1" x14ac:dyDescent="0.2">
      <c r="C69" s="6"/>
      <c r="D69" s="5"/>
    </row>
    <row r="70" spans="1:6" x14ac:dyDescent="0.2">
      <c r="A70" s="3" t="s">
        <v>50</v>
      </c>
      <c r="C70" s="6"/>
      <c r="D70" s="5"/>
    </row>
    <row r="71" spans="1:6" x14ac:dyDescent="0.2">
      <c r="A71" s="1" t="s">
        <v>51</v>
      </c>
      <c r="C71" s="6">
        <v>9763256.6999999993</v>
      </c>
      <c r="D71" s="5"/>
    </row>
    <row r="72" spans="1:6" x14ac:dyDescent="0.2">
      <c r="A72" s="1" t="s">
        <v>52</v>
      </c>
      <c r="C72" s="6">
        <v>-171622.41999999993</v>
      </c>
      <c r="D72" s="5"/>
    </row>
    <row r="73" spans="1:6" x14ac:dyDescent="0.2">
      <c r="A73" s="1" t="s">
        <v>53</v>
      </c>
      <c r="C73" s="6">
        <v>0</v>
      </c>
      <c r="D73" s="5"/>
    </row>
    <row r="74" spans="1:6" x14ac:dyDescent="0.2">
      <c r="A74" s="1" t="s">
        <v>54</v>
      </c>
      <c r="C74" s="6">
        <v>-2000</v>
      </c>
      <c r="D74" s="5"/>
    </row>
    <row r="75" spans="1:6" x14ac:dyDescent="0.2">
      <c r="C75" s="6"/>
      <c r="D75" s="5"/>
    </row>
    <row r="76" spans="1:6" ht="13.5" thickBot="1" x14ac:dyDescent="0.25">
      <c r="A76" s="3" t="s">
        <v>55</v>
      </c>
      <c r="C76" s="6"/>
      <c r="D76" s="7">
        <f>+C70+C71+C72+C73+C74</f>
        <v>9589634.2799999993</v>
      </c>
    </row>
    <row r="77" spans="1:6" ht="13.5" thickTop="1" x14ac:dyDescent="0.2">
      <c r="C77" s="6"/>
      <c r="D77" s="5"/>
    </row>
    <row r="78" spans="1:6" ht="14.25" thickBot="1" x14ac:dyDescent="0.3">
      <c r="A78" s="3" t="s">
        <v>56</v>
      </c>
      <c r="C78" s="6"/>
      <c r="D78" s="9">
        <f>+D15+D24+D32+D41+D51+D62+D68+D76</f>
        <v>12226046762.456131</v>
      </c>
    </row>
    <row r="79" spans="1:6" ht="13.5" thickTop="1" x14ac:dyDescent="0.2">
      <c r="C79" s="6"/>
      <c r="D79" s="5"/>
      <c r="F79" s="5">
        <f>+D78+D134</f>
        <v>0</v>
      </c>
    </row>
    <row r="80" spans="1:6" x14ac:dyDescent="0.2">
      <c r="A80" s="3" t="s">
        <v>57</v>
      </c>
      <c r="C80" s="6"/>
      <c r="D80" s="5"/>
    </row>
    <row r="81" spans="1:6" x14ac:dyDescent="0.2">
      <c r="A81" s="1" t="s">
        <v>58</v>
      </c>
      <c r="C81" s="6">
        <v>-26722257.204</v>
      </c>
      <c r="D81" s="5"/>
    </row>
    <row r="82" spans="1:6" x14ac:dyDescent="0.2">
      <c r="A82" s="1" t="s">
        <v>59</v>
      </c>
      <c r="C82" s="6">
        <v>-16969871194.635099</v>
      </c>
      <c r="D82" s="5"/>
    </row>
    <row r="83" spans="1:6" x14ac:dyDescent="0.2">
      <c r="A83" s="1" t="s">
        <v>60</v>
      </c>
      <c r="C83" s="6">
        <v>-60263434.079999998</v>
      </c>
      <c r="D83" s="5"/>
    </row>
    <row r="84" spans="1:6" ht="13.15" hidden="1" customHeight="1" x14ac:dyDescent="0.2">
      <c r="A84" s="1" t="s">
        <v>61</v>
      </c>
      <c r="C84" s="6" t="e">
        <v>#DIV/0!</v>
      </c>
      <c r="D84" s="5"/>
    </row>
    <row r="85" spans="1:6" x14ac:dyDescent="0.2">
      <c r="A85" s="1" t="s">
        <v>62</v>
      </c>
      <c r="C85" s="6">
        <v>-289123.54940000002</v>
      </c>
      <c r="D85" s="5"/>
    </row>
    <row r="86" spans="1:6" x14ac:dyDescent="0.2">
      <c r="C86" s="6"/>
      <c r="D86" s="5"/>
    </row>
    <row r="87" spans="1:6" ht="13.5" thickBot="1" x14ac:dyDescent="0.25">
      <c r="A87" s="3" t="s">
        <v>63</v>
      </c>
      <c r="C87" s="6"/>
      <c r="D87" s="7">
        <f>+C81+C82+C83+C85</f>
        <v>-17057146009.4685</v>
      </c>
    </row>
    <row r="88" spans="1:6" ht="13.5" thickTop="1" x14ac:dyDescent="0.2">
      <c r="C88" s="6"/>
      <c r="D88" s="5"/>
    </row>
    <row r="89" spans="1:6" ht="13.15" hidden="1" customHeight="1" x14ac:dyDescent="0.2">
      <c r="A89" s="3" t="s">
        <v>64</v>
      </c>
      <c r="C89" s="6"/>
      <c r="D89" s="5"/>
    </row>
    <row r="90" spans="1:6" ht="13.15" hidden="1" customHeight="1" x14ac:dyDescent="0.2">
      <c r="A90" s="1" t="s">
        <v>65</v>
      </c>
      <c r="C90" s="6"/>
      <c r="D90" s="5"/>
    </row>
    <row r="91" spans="1:6" ht="13.15" hidden="1" customHeight="1" x14ac:dyDescent="0.2">
      <c r="C91" s="6"/>
      <c r="D91" s="5"/>
    </row>
    <row r="92" spans="1:6" ht="13.9" hidden="1" customHeight="1" x14ac:dyDescent="0.25">
      <c r="A92" s="3" t="s">
        <v>66</v>
      </c>
      <c r="C92" s="6"/>
      <c r="D92" s="7">
        <v>0</v>
      </c>
    </row>
    <row r="93" spans="1:6" ht="13.15" hidden="1" customHeight="1" x14ac:dyDescent="0.2">
      <c r="C93" s="6"/>
      <c r="D93" s="5"/>
    </row>
    <row r="94" spans="1:6" x14ac:dyDescent="0.2">
      <c r="A94" s="3" t="s">
        <v>67</v>
      </c>
      <c r="C94" s="6"/>
      <c r="D94" s="5"/>
    </row>
    <row r="95" spans="1:6" x14ac:dyDescent="0.2">
      <c r="A95" s="1" t="s">
        <v>68</v>
      </c>
      <c r="C95" s="10">
        <v>5098751126.9701939</v>
      </c>
      <c r="D95" s="5"/>
      <c r="F95" s="5"/>
    </row>
    <row r="96" spans="1:6" x14ac:dyDescent="0.2">
      <c r="A96" s="1" t="s">
        <v>69</v>
      </c>
      <c r="C96" s="11">
        <v>27547367.964625981</v>
      </c>
      <c r="D96" s="5"/>
    </row>
    <row r="97" spans="1:6" x14ac:dyDescent="0.2">
      <c r="A97" s="1" t="s">
        <v>70</v>
      </c>
      <c r="C97" s="6">
        <v>173455722.96429998</v>
      </c>
      <c r="D97" s="5"/>
    </row>
    <row r="98" spans="1:6" x14ac:dyDescent="0.2">
      <c r="A98" s="1" t="s">
        <v>71</v>
      </c>
      <c r="C98" s="6">
        <v>-2653786.8931499999</v>
      </c>
      <c r="D98" s="5"/>
      <c r="F98" s="5"/>
    </row>
    <row r="99" spans="1:6" ht="13.15" hidden="1" customHeight="1" x14ac:dyDescent="0.2">
      <c r="A99" s="1" t="s">
        <v>72</v>
      </c>
      <c r="C99" s="10" t="e">
        <v>#DIV/0!</v>
      </c>
      <c r="D99" s="5"/>
    </row>
    <row r="100" spans="1:6" x14ac:dyDescent="0.2">
      <c r="A100" s="1" t="s">
        <v>73</v>
      </c>
      <c r="C100" s="6">
        <v>-17861.669000000002</v>
      </c>
      <c r="D100" s="5"/>
    </row>
    <row r="101" spans="1:6" ht="13.15" hidden="1" customHeight="1" x14ac:dyDescent="0.2">
      <c r="A101" s="1" t="s">
        <v>74</v>
      </c>
      <c r="C101" s="10" t="e">
        <v>#DIV/0!</v>
      </c>
      <c r="D101" s="5"/>
    </row>
    <row r="102" spans="1:6" x14ac:dyDescent="0.2">
      <c r="A102" s="1" t="s">
        <v>75</v>
      </c>
      <c r="C102" s="6">
        <v>15882785.199999999</v>
      </c>
      <c r="D102" s="5"/>
    </row>
    <row r="103" spans="1:6" x14ac:dyDescent="0.2">
      <c r="A103" s="1" t="s">
        <v>76</v>
      </c>
      <c r="C103" s="6">
        <v>12672663.77</v>
      </c>
      <c r="D103" s="5"/>
    </row>
    <row r="104" spans="1:6" x14ac:dyDescent="0.2">
      <c r="C104" s="6"/>
      <c r="D104" s="5"/>
    </row>
    <row r="105" spans="1:6" ht="13.5" thickBot="1" x14ac:dyDescent="0.25">
      <c r="A105" s="3" t="s">
        <v>77</v>
      </c>
      <c r="C105" s="6"/>
      <c r="D105" s="7">
        <f>+C95+C96+C97+C98+C100+C103+C102</f>
        <v>5325638018.3069706</v>
      </c>
    </row>
    <row r="106" spans="1:6" ht="13.5" thickTop="1" x14ac:dyDescent="0.2">
      <c r="C106" s="6"/>
      <c r="D106" s="5"/>
    </row>
    <row r="107" spans="1:6" ht="13.5" thickBot="1" x14ac:dyDescent="0.25">
      <c r="A107" s="3" t="s">
        <v>78</v>
      </c>
      <c r="C107" s="6"/>
      <c r="D107" s="7">
        <f>+D87+D92+D105</f>
        <v>-11731507991.16153</v>
      </c>
    </row>
    <row r="108" spans="1:6" ht="13.5" thickTop="1" x14ac:dyDescent="0.2">
      <c r="C108" s="6"/>
      <c r="D108" s="5"/>
    </row>
    <row r="109" spans="1:6" x14ac:dyDescent="0.2">
      <c r="A109" s="3" t="s">
        <v>79</v>
      </c>
      <c r="C109" s="6"/>
      <c r="D109" s="5"/>
    </row>
    <row r="110" spans="1:6" x14ac:dyDescent="0.2">
      <c r="A110" s="1" t="s">
        <v>80</v>
      </c>
      <c r="C110" s="6">
        <v>0</v>
      </c>
      <c r="D110" s="5"/>
    </row>
    <row r="111" spans="1:6" x14ac:dyDescent="0.2">
      <c r="A111" s="1" t="s">
        <v>81</v>
      </c>
      <c r="C111" s="6">
        <v>0</v>
      </c>
      <c r="D111" s="5"/>
    </row>
    <row r="112" spans="1:6" x14ac:dyDescent="0.2">
      <c r="A112" s="1" t="s">
        <v>82</v>
      </c>
      <c r="C112" s="6">
        <v>-547814.49</v>
      </c>
      <c r="D112" s="5"/>
    </row>
    <row r="113" spans="1:4" x14ac:dyDescent="0.2">
      <c r="A113" s="1" t="s">
        <v>83</v>
      </c>
      <c r="C113" s="8">
        <v>0</v>
      </c>
      <c r="D113" s="5"/>
    </row>
    <row r="114" spans="1:4" x14ac:dyDescent="0.2">
      <c r="C114" s="6"/>
      <c r="D114" s="5"/>
    </row>
    <row r="115" spans="1:4" ht="13.5" thickBot="1" x14ac:dyDescent="0.25">
      <c r="A115" s="3" t="s">
        <v>84</v>
      </c>
      <c r="C115" s="6"/>
      <c r="D115" s="7">
        <f>+C109+C110+C111+C112+C113</f>
        <v>-547814.49</v>
      </c>
    </row>
    <row r="116" spans="1:4" ht="13.5" thickTop="1" x14ac:dyDescent="0.2">
      <c r="C116" s="6"/>
      <c r="D116" s="5"/>
    </row>
    <row r="117" spans="1:4" x14ac:dyDescent="0.2">
      <c r="A117" s="3" t="s">
        <v>85</v>
      </c>
      <c r="C117" s="6"/>
      <c r="D117" s="5"/>
    </row>
    <row r="118" spans="1:4" x14ac:dyDescent="0.2">
      <c r="A118" s="1" t="s">
        <v>86</v>
      </c>
      <c r="C118" s="6">
        <v>-16297302.2864</v>
      </c>
      <c r="D118" s="5"/>
    </row>
    <row r="119" spans="1:4" x14ac:dyDescent="0.2">
      <c r="A119" s="1" t="s">
        <v>87</v>
      </c>
      <c r="C119" s="6">
        <v>-450829477.023</v>
      </c>
      <c r="D119" s="5"/>
    </row>
    <row r="120" spans="1:4" x14ac:dyDescent="0.2">
      <c r="A120" s="1" t="s">
        <v>88</v>
      </c>
      <c r="C120" s="6">
        <v>-48005717.619000003</v>
      </c>
      <c r="D120" s="5"/>
    </row>
    <row r="121" spans="1:4" x14ac:dyDescent="0.2">
      <c r="A121" s="1" t="s">
        <v>89</v>
      </c>
      <c r="C121" s="6">
        <v>0</v>
      </c>
      <c r="D121" s="5"/>
    </row>
    <row r="122" spans="1:4" x14ac:dyDescent="0.2">
      <c r="A122" s="1" t="s">
        <v>90</v>
      </c>
      <c r="C122" s="6">
        <v>49953590.263799995</v>
      </c>
      <c r="D122" s="5"/>
    </row>
    <row r="123" spans="1:4" x14ac:dyDescent="0.2">
      <c r="C123" s="6"/>
      <c r="D123" s="5"/>
    </row>
    <row r="124" spans="1:4" ht="13.5" thickBot="1" x14ac:dyDescent="0.25">
      <c r="A124" s="3" t="s">
        <v>91</v>
      </c>
      <c r="C124" s="6"/>
      <c r="D124" s="7">
        <f>+C118+C119+C120+C121+C122</f>
        <v>-465178906.66460001</v>
      </c>
    </row>
    <row r="125" spans="1:4" ht="13.5" thickTop="1" x14ac:dyDescent="0.2">
      <c r="C125" s="6"/>
      <c r="D125" s="5"/>
    </row>
    <row r="126" spans="1:4" x14ac:dyDescent="0.2">
      <c r="A126" s="3" t="s">
        <v>92</v>
      </c>
      <c r="C126" s="6"/>
      <c r="D126" s="5"/>
    </row>
    <row r="127" spans="1:4" x14ac:dyDescent="0.2">
      <c r="A127" s="1" t="s">
        <v>93</v>
      </c>
      <c r="C127" s="6">
        <v>-28812050.140000001</v>
      </c>
      <c r="D127" s="5"/>
    </row>
    <row r="128" spans="1:4" x14ac:dyDescent="0.2">
      <c r="A128" s="1" t="s">
        <v>94</v>
      </c>
      <c r="C128" s="8">
        <v>0</v>
      </c>
      <c r="D128" s="5"/>
    </row>
    <row r="129" spans="1:4" x14ac:dyDescent="0.2">
      <c r="C129" s="6"/>
      <c r="D129" s="5"/>
    </row>
    <row r="130" spans="1:4" ht="13.5" thickBot="1" x14ac:dyDescent="0.25">
      <c r="A130" s="1" t="s">
        <v>95</v>
      </c>
      <c r="C130" s="6"/>
      <c r="D130" s="7">
        <f>+C124+C125+C126+C127+C128</f>
        <v>-28812050.140000001</v>
      </c>
    </row>
    <row r="131" spans="1:4" ht="13.5" thickTop="1" x14ac:dyDescent="0.2">
      <c r="C131" s="6"/>
      <c r="D131" s="5"/>
    </row>
    <row r="132" spans="1:4" ht="13.5" thickBot="1" x14ac:dyDescent="0.25">
      <c r="A132" s="3" t="s">
        <v>96</v>
      </c>
      <c r="C132" s="6"/>
      <c r="D132" s="7">
        <f>+D115+D124+D130</f>
        <v>-494538771.29460001</v>
      </c>
    </row>
    <row r="133" spans="1:4" ht="13.5" thickTop="1" x14ac:dyDescent="0.2">
      <c r="C133" s="6"/>
      <c r="D133" s="5"/>
    </row>
    <row r="134" spans="1:4" ht="14.25" thickBot="1" x14ac:dyDescent="0.3">
      <c r="A134" s="3" t="s">
        <v>97</v>
      </c>
      <c r="C134" s="6"/>
      <c r="D134" s="9">
        <f>+D107+D132</f>
        <v>-12226046762.456129</v>
      </c>
    </row>
    <row r="135" spans="1:4" ht="13.5" thickTop="1" x14ac:dyDescent="0.2">
      <c r="C135" s="6"/>
      <c r="D135" s="5"/>
    </row>
    <row r="136" spans="1:4" x14ac:dyDescent="0.2">
      <c r="A136" s="3" t="s">
        <v>98</v>
      </c>
      <c r="C136" s="6"/>
      <c r="D136" s="5"/>
    </row>
    <row r="137" spans="1:4" x14ac:dyDescent="0.2">
      <c r="A137" s="1" t="s">
        <v>99</v>
      </c>
      <c r="C137" s="6">
        <v>260444201.7881</v>
      </c>
      <c r="D137" s="5"/>
    </row>
    <row r="138" spans="1:4" ht="13.15" hidden="1" customHeight="1" x14ac:dyDescent="0.2">
      <c r="A138" s="1" t="s">
        <v>100</v>
      </c>
      <c r="C138" s="6" t="e">
        <f>([1]JUNIO!D138*#REF!%)+'[1]JULIO P'!D138</f>
        <v>#REF!</v>
      </c>
      <c r="D138" s="5"/>
    </row>
    <row r="139" spans="1:4" x14ac:dyDescent="0.2">
      <c r="C139" s="6"/>
      <c r="D139" s="5"/>
    </row>
    <row r="140" spans="1:4" ht="13.5" thickBot="1" x14ac:dyDescent="0.25">
      <c r="A140" s="1" t="s">
        <v>101</v>
      </c>
      <c r="C140" s="6"/>
      <c r="D140" s="7">
        <f>+C137</f>
        <v>260444201.7881</v>
      </c>
    </row>
    <row r="141" spans="1:4" ht="13.5" thickTop="1" x14ac:dyDescent="0.2">
      <c r="C141" s="6"/>
      <c r="D141" s="5"/>
    </row>
    <row r="142" spans="1:4" x14ac:dyDescent="0.2">
      <c r="A142" s="3" t="s">
        <v>102</v>
      </c>
      <c r="C142" s="6"/>
      <c r="D142" s="5"/>
    </row>
    <row r="143" spans="1:4" x14ac:dyDescent="0.2">
      <c r="A143" s="1" t="s">
        <v>99</v>
      </c>
      <c r="C143" s="6">
        <v>-260444201.7881</v>
      </c>
      <c r="D143" s="5"/>
    </row>
    <row r="144" spans="1:4" ht="13.15" hidden="1" customHeight="1" x14ac:dyDescent="0.2">
      <c r="A144" s="1" t="s">
        <v>100</v>
      </c>
      <c r="C144" s="6">
        <v>0</v>
      </c>
      <c r="D144" s="5"/>
    </row>
    <row r="145" spans="1:6" x14ac:dyDescent="0.2">
      <c r="C145" s="6"/>
      <c r="D145" s="5"/>
    </row>
    <row r="146" spans="1:6" ht="13.5" thickBot="1" x14ac:dyDescent="0.25">
      <c r="A146" s="1" t="s">
        <v>103</v>
      </c>
      <c r="C146" s="6"/>
      <c r="D146" s="7">
        <f>+C143+C144</f>
        <v>-260444201.7881</v>
      </c>
    </row>
    <row r="147" spans="1:6" ht="13.5" thickTop="1" x14ac:dyDescent="0.2"/>
    <row r="151" spans="1:6" x14ac:dyDescent="0.2">
      <c r="A151" s="12"/>
      <c r="C151" s="19"/>
      <c r="D151" s="19"/>
    </row>
    <row r="152" spans="1:6" x14ac:dyDescent="0.2">
      <c r="A152" s="13" t="s">
        <v>104</v>
      </c>
      <c r="C152" s="16" t="s">
        <v>105</v>
      </c>
      <c r="D152" s="16"/>
    </row>
    <row r="153" spans="1:6" x14ac:dyDescent="0.2">
      <c r="A153" s="2" t="s">
        <v>106</v>
      </c>
      <c r="C153" s="16" t="s">
        <v>107</v>
      </c>
      <c r="D153" s="16"/>
      <c r="F153" s="1">
        <v>50</v>
      </c>
    </row>
    <row r="154" spans="1:6" x14ac:dyDescent="0.2">
      <c r="B154" s="14"/>
    </row>
    <row r="155" spans="1:6" x14ac:dyDescent="0.2">
      <c r="B155" s="15" t="s">
        <v>108</v>
      </c>
    </row>
    <row r="156" spans="1:6" x14ac:dyDescent="0.2">
      <c r="B156" s="2" t="s">
        <v>109</v>
      </c>
    </row>
    <row r="158" spans="1:6" x14ac:dyDescent="0.2">
      <c r="A158" s="1" t="s">
        <v>110</v>
      </c>
    </row>
    <row r="159" spans="1:6" x14ac:dyDescent="0.2">
      <c r="A159" s="1" t="s">
        <v>111</v>
      </c>
    </row>
  </sheetData>
  <mergeCells count="8">
    <mergeCell ref="C152:D152"/>
    <mergeCell ref="C153:D153"/>
    <mergeCell ref="A1:D1"/>
    <mergeCell ref="A2:D2"/>
    <mergeCell ref="A3:D3"/>
    <mergeCell ref="A4:D4"/>
    <mergeCell ref="A5:D5"/>
    <mergeCell ref="C151:D151"/>
  </mergeCells>
  <pageMargins left="0.7" right="0.7" top="0.75" bottom="0.75" header="0.3" footer="0.3"/>
  <pageSetup scale="7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 ENERO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2023-02-20T17:43:14Z</cp:lastPrinted>
  <dcterms:created xsi:type="dcterms:W3CDTF">2023-02-13T17:24:23Z</dcterms:created>
  <dcterms:modified xsi:type="dcterms:W3CDTF">2023-02-20T17:43:15Z</dcterms:modified>
</cp:coreProperties>
</file>