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OCTUBRE PROYECTADO  202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  <c r="D97" i="1" s="1"/>
  <c r="D96" i="1"/>
  <c r="D95" i="1"/>
  <c r="E99" i="1" s="1"/>
  <c r="D94" i="1"/>
  <c r="C89" i="1"/>
  <c r="D89" i="1" s="1"/>
  <c r="E91" i="1" s="1"/>
  <c r="D85" i="1"/>
  <c r="C84" i="1"/>
  <c r="D84" i="1" s="1"/>
  <c r="C83" i="1"/>
  <c r="D83" i="1" s="1"/>
  <c r="C82" i="1"/>
  <c r="D82" i="1" s="1"/>
  <c r="D73" i="1"/>
  <c r="C73" i="1"/>
  <c r="D72" i="1"/>
  <c r="C72" i="1"/>
  <c r="D71" i="1"/>
  <c r="C71" i="1"/>
  <c r="D70" i="1"/>
  <c r="E75" i="1" s="1"/>
  <c r="C70" i="1"/>
  <c r="D65" i="1"/>
  <c r="D64" i="1"/>
  <c r="C64" i="1"/>
  <c r="D63" i="1"/>
  <c r="E67" i="1" s="1"/>
  <c r="C63" i="1"/>
  <c r="C58" i="1"/>
  <c r="D58" i="1" s="1"/>
  <c r="C57" i="1"/>
  <c r="D57" i="1" s="1"/>
  <c r="C56" i="1"/>
  <c r="D56" i="1" s="1"/>
  <c r="C48" i="1"/>
  <c r="D48" i="1" s="1"/>
  <c r="C47" i="1"/>
  <c r="D47" i="1" s="1"/>
  <c r="C46" i="1"/>
  <c r="D46" i="1" s="1"/>
  <c r="C45" i="1"/>
  <c r="D45" i="1" s="1"/>
  <c r="D40" i="1"/>
  <c r="C39" i="1"/>
  <c r="D39" i="1" s="1"/>
  <c r="C38" i="1"/>
  <c r="D38" i="1" s="1"/>
  <c r="E42" i="1" s="1"/>
  <c r="D33" i="1"/>
  <c r="C33" i="1"/>
  <c r="D32" i="1"/>
  <c r="C32" i="1"/>
  <c r="D31" i="1"/>
  <c r="E35" i="1" s="1"/>
  <c r="C31" i="1"/>
  <c r="D24" i="1"/>
  <c r="C24" i="1"/>
  <c r="D23" i="1"/>
  <c r="C23" i="1"/>
  <c r="D22" i="1"/>
  <c r="C22" i="1"/>
  <c r="D21" i="1"/>
  <c r="C21" i="1"/>
  <c r="D20" i="1"/>
  <c r="E26" i="1" s="1"/>
  <c r="D15" i="1"/>
  <c r="C15" i="1"/>
  <c r="D14" i="1"/>
  <c r="C14" i="1"/>
  <c r="D13" i="1"/>
  <c r="E17" i="1" s="1"/>
  <c r="C13" i="1"/>
  <c r="D8" i="1"/>
  <c r="C8" i="1"/>
  <c r="I7" i="1"/>
  <c r="I8" i="1" s="1"/>
  <c r="I9" i="1" s="1"/>
  <c r="I10" i="1" s="1"/>
  <c r="C7" i="1"/>
  <c r="D7" i="1" s="1"/>
  <c r="C6" i="1"/>
  <c r="D6" i="1" s="1"/>
  <c r="E10" i="1" s="1"/>
  <c r="E28" i="1" s="1"/>
  <c r="E86" i="1" l="1"/>
  <c r="E50" i="1"/>
  <c r="E52" i="1" s="1"/>
  <c r="E79" i="1" s="1"/>
  <c r="E101" i="1" s="1"/>
  <c r="E60" i="1"/>
  <c r="E77" i="1" s="1"/>
</calcChain>
</file>

<file path=xl/sharedStrings.xml><?xml version="1.0" encoding="utf-8"?>
<sst xmlns="http://schemas.openxmlformats.org/spreadsheetml/2006/main" count="88" uniqueCount="74">
  <si>
    <t>CORAASAN</t>
  </si>
  <si>
    <t>ESTADO DE RESULTADO</t>
  </si>
  <si>
    <t>CORRESPONDIENTE A OCTUBRE  2022</t>
  </si>
  <si>
    <t>VALORES EN RD$</t>
  </si>
  <si>
    <t>INGRESOS POR SERVICIOS ACUEDUCTOS</t>
  </si>
  <si>
    <t xml:space="preserve"> % VARIACION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</si>
  <si>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</si>
  <si>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</si>
  <si>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</si>
  <si>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</si>
  <si>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</si>
  <si>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</si>
  <si>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</si>
  <si>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</si>
  <si>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</si>
  <si>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</si>
  <si>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</si>
  <si>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</si>
  <si>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</si>
  <si>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</si>
  <si>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</si>
  <si>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</si>
  <si>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</si>
  <si>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</si>
  <si>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</si>
  <si>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</si>
  <si>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</si>
  <si>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</si>
  <si>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</si>
  <si>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</si>
  <si>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</si>
  <si>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</si>
  <si>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</si>
  <si>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</si>
  <si>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</si>
  <si>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</si>
  <si>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</si>
  <si>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</si>
  <si>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</si>
  <si>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</si>
  <si>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</si>
  <si>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</si>
  <si>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</si>
  <si>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</si>
  <si>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</si>
  <si>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</si>
  <si>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</si>
  <si>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</si>
  <si>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</si>
  <si>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</si>
  <si>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</si>
  <si>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</si>
  <si>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</si>
  <si>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</si>
  <si>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</si>
  <si>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que Rebajan Ingresos</t>
  </si>
  <si>
    <t xml:space="preserve">Retiro de Ativos </t>
  </si>
  <si>
    <t xml:space="preserve">Otros Gastos </t>
  </si>
  <si>
    <t>Total de Gastos que Rebajan Ingresos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</si>
  <si>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</si>
  <si>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</si>
  <si>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</si>
  <si>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</si>
  <si>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</si>
  <si>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</si>
  <si>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</si>
  <si>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</si>
  <si>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</si>
  <si>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</si>
  <si>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</si>
  <si>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</si>
  <si>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</si>
  <si>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</si>
  <si>
    <t>Ing. Francis E.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</si>
</sst>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/>
    <xf numFmtId="4" fontId="2" fillId="0" borderId="0" xfId="0" applyNumberFormat="1" applyFont="1" applyFill="1"/>
    <xf numFmtId="4" fontId="4" fillId="0" borderId="0" xfId="0" applyNumberFormat="1" applyFont="1" applyBorder="1"/>
    <xf numFmtId="0" fontId="5" fillId="0" borderId="0" xfId="0" applyFont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95250</xdr:rowOff>
    </xdr:from>
    <xdr:to>
      <xdr:col>0</xdr:col>
      <xdr:colOff>1323975</xdr:colOff>
      <xdr:row>3</xdr:row>
      <xdr:rowOff>133350</xdr:rowOff>
    </xdr:to>
    <xdr:pic>
      <xdr:nvPicPr>
        <xdr:cNvPr id="3" name="1 Imagen" descr="Resultado de imagen para logo de coraas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9525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SEPTIEMBRE PROYECTADO 2022"/>
      <sheetName val="OCTUBRE PROYECTAD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0">
          <cell r="D20">
            <v>0</v>
          </cell>
        </row>
        <row r="23">
          <cell r="D23" t="e">
            <v>#VALUE!</v>
          </cell>
        </row>
        <row r="24">
          <cell r="D24" t="e">
            <v>#VALUE!</v>
          </cell>
        </row>
      </sheetData>
      <sheetData sheetId="40"/>
      <sheetData sheetId="41">
        <row r="20">
          <cell r="D20">
            <v>0</v>
          </cell>
        </row>
        <row r="23">
          <cell r="D23" t="e">
            <v>#VALUE!</v>
          </cell>
        </row>
        <row r="24">
          <cell r="D24" t="e">
            <v>#VALUE!</v>
          </cell>
        </row>
        <row r="40">
          <cell r="D40">
            <v>0</v>
          </cell>
        </row>
        <row r="65">
          <cell r="D65">
            <v>0</v>
          </cell>
        </row>
        <row r="85">
          <cell r="D85">
            <v>0</v>
          </cell>
        </row>
        <row r="89">
          <cell r="D89">
            <v>-545033.15</v>
          </cell>
        </row>
        <row r="95">
          <cell r="D95">
            <v>0</v>
          </cell>
        </row>
        <row r="96">
          <cell r="D96">
            <v>0</v>
          </cell>
        </row>
      </sheetData>
      <sheetData sheetId="42"/>
      <sheetData sheetId="43">
        <row r="40">
          <cell r="D40">
            <v>0</v>
          </cell>
        </row>
        <row r="65">
          <cell r="D65">
            <v>0</v>
          </cell>
        </row>
        <row r="85">
          <cell r="D85">
            <v>0</v>
          </cell>
        </row>
        <row r="89">
          <cell r="D89">
            <v>-545033.15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6">
          <cell r="D6">
            <v>865083289.61000001</v>
          </cell>
        </row>
        <row r="7">
          <cell r="D7">
            <v>304569122.31999999</v>
          </cell>
        </row>
        <row r="8">
          <cell r="D8">
            <v>442525206.48000002</v>
          </cell>
        </row>
        <row r="13">
          <cell r="D13">
            <v>322807078</v>
          </cell>
        </row>
        <row r="14">
          <cell r="D14">
            <v>92271513.319999993</v>
          </cell>
        </row>
        <row r="15">
          <cell r="D15">
            <v>16028543.810000001</v>
          </cell>
        </row>
        <row r="21">
          <cell r="D21">
            <v>100202018.17</v>
          </cell>
        </row>
        <row r="22">
          <cell r="D22">
            <v>43654521.200000003</v>
          </cell>
        </row>
        <row r="31">
          <cell r="D31">
            <v>-223572501.99000001</v>
          </cell>
        </row>
        <row r="32">
          <cell r="D32">
            <v>-285576640.13</v>
          </cell>
        </row>
        <row r="33">
          <cell r="D33">
            <v>-130952877.94</v>
          </cell>
        </row>
        <row r="38">
          <cell r="D38">
            <v>-9335366.4299999997</v>
          </cell>
        </row>
        <row r="39">
          <cell r="D39">
            <v>-67121657.670000002</v>
          </cell>
        </row>
        <row r="45">
          <cell r="D45">
            <v>-385114325.39999998</v>
          </cell>
        </row>
        <row r="46">
          <cell r="D46">
            <v>-148498837.94999999</v>
          </cell>
        </row>
        <row r="47">
          <cell r="D47">
            <v>-131680829.95</v>
          </cell>
        </row>
        <row r="48">
          <cell r="D48">
            <v>-156955422.801</v>
          </cell>
        </row>
        <row r="56">
          <cell r="D56">
            <v>-835248.56</v>
          </cell>
        </row>
        <row r="57">
          <cell r="D57">
            <v>-2328717.46</v>
          </cell>
        </row>
        <row r="58">
          <cell r="D58">
            <v>-83591776.400000006</v>
          </cell>
        </row>
        <row r="63">
          <cell r="D63">
            <v>-54751888.810000002</v>
          </cell>
        </row>
        <row r="64">
          <cell r="D64">
            <v>-5053121.1100000003</v>
          </cell>
        </row>
        <row r="70">
          <cell r="D70">
            <v>-52212170.789999999</v>
          </cell>
        </row>
        <row r="71">
          <cell r="D71">
            <v>-107058694.84999999</v>
          </cell>
        </row>
        <row r="72">
          <cell r="D72">
            <v>-68807988.930000007</v>
          </cell>
        </row>
        <row r="73">
          <cell r="D73">
            <v>-83108120.109999999</v>
          </cell>
        </row>
        <row r="82">
          <cell r="D82">
            <v>-80109772.120000005</v>
          </cell>
        </row>
        <row r="83">
          <cell r="D83">
            <v>-28785638.899999999</v>
          </cell>
        </row>
        <row r="84">
          <cell r="D84">
            <v>-27483085.870000001</v>
          </cell>
        </row>
        <row r="89">
          <cell r="D89">
            <v>-268792.94</v>
          </cell>
        </row>
        <row r="97">
          <cell r="D97">
            <v>-11324071.550000001</v>
          </cell>
        </row>
      </sheetData>
      <sheetData sheetId="73"/>
      <sheetData sheetId="74">
        <row r="6">
          <cell r="D6">
            <v>977712369.55999994</v>
          </cell>
        </row>
        <row r="7">
          <cell r="D7">
            <v>344175049.25</v>
          </cell>
        </row>
        <row r="8">
          <cell r="D8">
            <v>499244399.51999998</v>
          </cell>
        </row>
        <row r="13">
          <cell r="D13">
            <v>364178136.27999997</v>
          </cell>
        </row>
        <row r="14">
          <cell r="D14">
            <v>104341088.40000001</v>
          </cell>
        </row>
        <row r="15">
          <cell r="D15">
            <v>18076634.09</v>
          </cell>
        </row>
        <row r="21">
          <cell r="D21">
            <v>100225291.59</v>
          </cell>
        </row>
        <row r="22">
          <cell r="D22">
            <v>50512816.969999999</v>
          </cell>
        </row>
        <row r="31">
          <cell r="D31">
            <v>-250312338.52000001</v>
          </cell>
        </row>
        <row r="32">
          <cell r="D32">
            <v>-319883373.62</v>
          </cell>
        </row>
        <row r="33">
          <cell r="D33">
            <v>-149398215.97</v>
          </cell>
        </row>
        <row r="38">
          <cell r="D38">
            <v>-10463624.109999999</v>
          </cell>
        </row>
        <row r="39">
          <cell r="D39">
            <v>-74601947.530000001</v>
          </cell>
        </row>
        <row r="45">
          <cell r="D45">
            <v>-432684075.10000002</v>
          </cell>
        </row>
        <row r="46">
          <cell r="D46">
            <v>-168679668.41</v>
          </cell>
        </row>
        <row r="47">
          <cell r="D47">
            <v>-149689715.28</v>
          </cell>
        </row>
        <row r="48">
          <cell r="D48">
            <v>-178257925.16</v>
          </cell>
        </row>
        <row r="56">
          <cell r="D56">
            <v>-931270.75</v>
          </cell>
        </row>
        <row r="57">
          <cell r="D57">
            <v>-2347347.27</v>
          </cell>
        </row>
        <row r="58">
          <cell r="D58">
            <v>-94325785.319999993</v>
          </cell>
        </row>
        <row r="63">
          <cell r="D63">
            <v>-61107676.780000001</v>
          </cell>
        </row>
        <row r="64">
          <cell r="D64">
            <v>-6204940.3499999996</v>
          </cell>
        </row>
        <row r="70">
          <cell r="D70">
            <v>-58199092.119999997</v>
          </cell>
        </row>
        <row r="71">
          <cell r="D71">
            <v>-120816616.95</v>
          </cell>
        </row>
        <row r="72">
          <cell r="D72">
            <v>-77613871.930000007</v>
          </cell>
        </row>
        <row r="73">
          <cell r="D73">
            <v>-94445275.140000001</v>
          </cell>
        </row>
        <row r="82">
          <cell r="D82">
            <v>-90207619.730000004</v>
          </cell>
        </row>
        <row r="83">
          <cell r="D83">
            <v>-32398235.75</v>
          </cell>
        </row>
        <row r="84">
          <cell r="D84">
            <v>-31534590.98</v>
          </cell>
        </row>
        <row r="89">
          <cell r="D89">
            <v>-305776.84999999998</v>
          </cell>
        </row>
        <row r="97">
          <cell r="D97">
            <v>-11890382.99</v>
          </cell>
        </row>
      </sheetData>
      <sheetData sheetId="75"/>
      <sheetData sheetId="7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topLeftCell="A88" zoomScaleNormal="100" workbookViewId="0">
      <selection activeCell="E112" sqref="E112"/>
    </sheetView>
  </sheetViews>
  <sheetFormatPr baseColWidth="10" defaultRowHeight="12.75" x14ac:dyDescent="0.2"/>
  <cols>
    <col min="1" max="1" width="30.28515625" style="1" customWidth="1"/>
    <col min="2" max="2" width="16.85546875" style="1" customWidth="1"/>
    <col min="3" max="3" width="0.140625" style="1" customWidth="1"/>
    <col min="4" max="4" width="17.140625" style="1" customWidth="1"/>
    <col min="5" max="5" width="21.71093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6.85546875" style="1" customWidth="1"/>
    <col min="259" max="259" width="6.42578125" style="1" customWidth="1"/>
    <col min="260" max="260" width="17.140625" style="1" customWidth="1"/>
    <col min="261" max="261" width="21.71093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16.85546875" style="1" customWidth="1"/>
    <col min="515" max="515" width="6.42578125" style="1" customWidth="1"/>
    <col min="516" max="516" width="17.140625" style="1" customWidth="1"/>
    <col min="517" max="517" width="21.71093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16.85546875" style="1" customWidth="1"/>
    <col min="771" max="771" width="6.42578125" style="1" customWidth="1"/>
    <col min="772" max="772" width="17.140625" style="1" customWidth="1"/>
    <col min="773" max="773" width="21.71093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16.85546875" style="1" customWidth="1"/>
    <col min="1027" max="1027" width="6.42578125" style="1" customWidth="1"/>
    <col min="1028" max="1028" width="17.140625" style="1" customWidth="1"/>
    <col min="1029" max="1029" width="21.71093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16.85546875" style="1" customWidth="1"/>
    <col min="1283" max="1283" width="6.42578125" style="1" customWidth="1"/>
    <col min="1284" max="1284" width="17.140625" style="1" customWidth="1"/>
    <col min="1285" max="1285" width="21.71093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16.85546875" style="1" customWidth="1"/>
    <col min="1539" max="1539" width="6.42578125" style="1" customWidth="1"/>
    <col min="1540" max="1540" width="17.140625" style="1" customWidth="1"/>
    <col min="1541" max="1541" width="21.71093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16.85546875" style="1" customWidth="1"/>
    <col min="1795" max="1795" width="6.42578125" style="1" customWidth="1"/>
    <col min="1796" max="1796" width="17.140625" style="1" customWidth="1"/>
    <col min="1797" max="1797" width="21.71093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16.85546875" style="1" customWidth="1"/>
    <col min="2051" max="2051" width="6.42578125" style="1" customWidth="1"/>
    <col min="2052" max="2052" width="17.140625" style="1" customWidth="1"/>
    <col min="2053" max="2053" width="21.71093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16.85546875" style="1" customWidth="1"/>
    <col min="2307" max="2307" width="6.42578125" style="1" customWidth="1"/>
    <col min="2308" max="2308" width="17.140625" style="1" customWidth="1"/>
    <col min="2309" max="2309" width="21.71093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16.85546875" style="1" customWidth="1"/>
    <col min="2563" max="2563" width="6.42578125" style="1" customWidth="1"/>
    <col min="2564" max="2564" width="17.140625" style="1" customWidth="1"/>
    <col min="2565" max="2565" width="21.71093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16.85546875" style="1" customWidth="1"/>
    <col min="2819" max="2819" width="6.42578125" style="1" customWidth="1"/>
    <col min="2820" max="2820" width="17.140625" style="1" customWidth="1"/>
    <col min="2821" max="2821" width="21.71093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16.85546875" style="1" customWidth="1"/>
    <col min="3075" max="3075" width="6.42578125" style="1" customWidth="1"/>
    <col min="3076" max="3076" width="17.140625" style="1" customWidth="1"/>
    <col min="3077" max="3077" width="21.71093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16.85546875" style="1" customWidth="1"/>
    <col min="3331" max="3331" width="6.42578125" style="1" customWidth="1"/>
    <col min="3332" max="3332" width="17.140625" style="1" customWidth="1"/>
    <col min="3333" max="3333" width="21.71093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16.85546875" style="1" customWidth="1"/>
    <col min="3587" max="3587" width="6.42578125" style="1" customWidth="1"/>
    <col min="3588" max="3588" width="17.140625" style="1" customWidth="1"/>
    <col min="3589" max="3589" width="21.71093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16.85546875" style="1" customWidth="1"/>
    <col min="3843" max="3843" width="6.42578125" style="1" customWidth="1"/>
    <col min="3844" max="3844" width="17.140625" style="1" customWidth="1"/>
    <col min="3845" max="3845" width="21.71093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16.85546875" style="1" customWidth="1"/>
    <col min="4099" max="4099" width="6.42578125" style="1" customWidth="1"/>
    <col min="4100" max="4100" width="17.140625" style="1" customWidth="1"/>
    <col min="4101" max="4101" width="21.71093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16.85546875" style="1" customWidth="1"/>
    <col min="4355" max="4355" width="6.42578125" style="1" customWidth="1"/>
    <col min="4356" max="4356" width="17.140625" style="1" customWidth="1"/>
    <col min="4357" max="4357" width="21.71093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16.85546875" style="1" customWidth="1"/>
    <col min="4611" max="4611" width="6.42578125" style="1" customWidth="1"/>
    <col min="4612" max="4612" width="17.140625" style="1" customWidth="1"/>
    <col min="4613" max="4613" width="21.71093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16.85546875" style="1" customWidth="1"/>
    <col min="4867" max="4867" width="6.42578125" style="1" customWidth="1"/>
    <col min="4868" max="4868" width="17.140625" style="1" customWidth="1"/>
    <col min="4869" max="4869" width="21.71093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16.85546875" style="1" customWidth="1"/>
    <col min="5123" max="5123" width="6.42578125" style="1" customWidth="1"/>
    <col min="5124" max="5124" width="17.140625" style="1" customWidth="1"/>
    <col min="5125" max="5125" width="21.71093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16.85546875" style="1" customWidth="1"/>
    <col min="5379" max="5379" width="6.42578125" style="1" customWidth="1"/>
    <col min="5380" max="5380" width="17.140625" style="1" customWidth="1"/>
    <col min="5381" max="5381" width="21.71093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16.85546875" style="1" customWidth="1"/>
    <col min="5635" max="5635" width="6.42578125" style="1" customWidth="1"/>
    <col min="5636" max="5636" width="17.140625" style="1" customWidth="1"/>
    <col min="5637" max="5637" width="21.71093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16.85546875" style="1" customWidth="1"/>
    <col min="5891" max="5891" width="6.42578125" style="1" customWidth="1"/>
    <col min="5892" max="5892" width="17.140625" style="1" customWidth="1"/>
    <col min="5893" max="5893" width="21.71093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16.85546875" style="1" customWidth="1"/>
    <col min="6147" max="6147" width="6.42578125" style="1" customWidth="1"/>
    <col min="6148" max="6148" width="17.140625" style="1" customWidth="1"/>
    <col min="6149" max="6149" width="21.71093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16.85546875" style="1" customWidth="1"/>
    <col min="6403" max="6403" width="6.42578125" style="1" customWidth="1"/>
    <col min="6404" max="6404" width="17.140625" style="1" customWidth="1"/>
    <col min="6405" max="6405" width="21.71093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16.85546875" style="1" customWidth="1"/>
    <col min="6659" max="6659" width="6.42578125" style="1" customWidth="1"/>
    <col min="6660" max="6660" width="17.140625" style="1" customWidth="1"/>
    <col min="6661" max="6661" width="21.71093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16.85546875" style="1" customWidth="1"/>
    <col min="6915" max="6915" width="6.42578125" style="1" customWidth="1"/>
    <col min="6916" max="6916" width="17.140625" style="1" customWidth="1"/>
    <col min="6917" max="6917" width="21.71093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16.85546875" style="1" customWidth="1"/>
    <col min="7171" max="7171" width="6.42578125" style="1" customWidth="1"/>
    <col min="7172" max="7172" width="17.140625" style="1" customWidth="1"/>
    <col min="7173" max="7173" width="21.71093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16.85546875" style="1" customWidth="1"/>
    <col min="7427" max="7427" width="6.42578125" style="1" customWidth="1"/>
    <col min="7428" max="7428" width="17.140625" style="1" customWidth="1"/>
    <col min="7429" max="7429" width="21.71093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16.85546875" style="1" customWidth="1"/>
    <col min="7683" max="7683" width="6.42578125" style="1" customWidth="1"/>
    <col min="7684" max="7684" width="17.140625" style="1" customWidth="1"/>
    <col min="7685" max="7685" width="21.71093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16.85546875" style="1" customWidth="1"/>
    <col min="7939" max="7939" width="6.42578125" style="1" customWidth="1"/>
    <col min="7940" max="7940" width="17.140625" style="1" customWidth="1"/>
    <col min="7941" max="7941" width="21.71093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16.85546875" style="1" customWidth="1"/>
    <col min="8195" max="8195" width="6.42578125" style="1" customWidth="1"/>
    <col min="8196" max="8196" width="17.140625" style="1" customWidth="1"/>
    <col min="8197" max="8197" width="21.71093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16.85546875" style="1" customWidth="1"/>
    <col min="8451" max="8451" width="6.42578125" style="1" customWidth="1"/>
    <col min="8452" max="8452" width="17.140625" style="1" customWidth="1"/>
    <col min="8453" max="8453" width="21.71093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16.85546875" style="1" customWidth="1"/>
    <col min="8707" max="8707" width="6.42578125" style="1" customWidth="1"/>
    <col min="8708" max="8708" width="17.140625" style="1" customWidth="1"/>
    <col min="8709" max="8709" width="21.71093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16.85546875" style="1" customWidth="1"/>
    <col min="8963" max="8963" width="6.42578125" style="1" customWidth="1"/>
    <col min="8964" max="8964" width="17.140625" style="1" customWidth="1"/>
    <col min="8965" max="8965" width="21.71093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16.85546875" style="1" customWidth="1"/>
    <col min="9219" max="9219" width="6.42578125" style="1" customWidth="1"/>
    <col min="9220" max="9220" width="17.140625" style="1" customWidth="1"/>
    <col min="9221" max="9221" width="21.71093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16.85546875" style="1" customWidth="1"/>
    <col min="9475" max="9475" width="6.42578125" style="1" customWidth="1"/>
    <col min="9476" max="9476" width="17.140625" style="1" customWidth="1"/>
    <col min="9477" max="9477" width="21.71093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16.85546875" style="1" customWidth="1"/>
    <col min="9731" max="9731" width="6.42578125" style="1" customWidth="1"/>
    <col min="9732" max="9732" width="17.140625" style="1" customWidth="1"/>
    <col min="9733" max="9733" width="21.71093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16.85546875" style="1" customWidth="1"/>
    <col min="9987" max="9987" width="6.42578125" style="1" customWidth="1"/>
    <col min="9988" max="9988" width="17.140625" style="1" customWidth="1"/>
    <col min="9989" max="9989" width="21.71093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16.85546875" style="1" customWidth="1"/>
    <col min="10243" max="10243" width="6.42578125" style="1" customWidth="1"/>
    <col min="10244" max="10244" width="17.140625" style="1" customWidth="1"/>
    <col min="10245" max="10245" width="21.71093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16.85546875" style="1" customWidth="1"/>
    <col min="10499" max="10499" width="6.42578125" style="1" customWidth="1"/>
    <col min="10500" max="10500" width="17.140625" style="1" customWidth="1"/>
    <col min="10501" max="10501" width="21.71093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16.85546875" style="1" customWidth="1"/>
    <col min="10755" max="10755" width="6.42578125" style="1" customWidth="1"/>
    <col min="10756" max="10756" width="17.140625" style="1" customWidth="1"/>
    <col min="10757" max="10757" width="21.71093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16.85546875" style="1" customWidth="1"/>
    <col min="11011" max="11011" width="6.42578125" style="1" customWidth="1"/>
    <col min="11012" max="11012" width="17.140625" style="1" customWidth="1"/>
    <col min="11013" max="11013" width="21.71093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16.85546875" style="1" customWidth="1"/>
    <col min="11267" max="11267" width="6.42578125" style="1" customWidth="1"/>
    <col min="11268" max="11268" width="17.140625" style="1" customWidth="1"/>
    <col min="11269" max="11269" width="21.71093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16.85546875" style="1" customWidth="1"/>
    <col min="11523" max="11523" width="6.42578125" style="1" customWidth="1"/>
    <col min="11524" max="11524" width="17.140625" style="1" customWidth="1"/>
    <col min="11525" max="11525" width="21.71093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16.85546875" style="1" customWidth="1"/>
    <col min="11779" max="11779" width="6.42578125" style="1" customWidth="1"/>
    <col min="11780" max="11780" width="17.140625" style="1" customWidth="1"/>
    <col min="11781" max="11781" width="21.71093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16.85546875" style="1" customWidth="1"/>
    <col min="12035" max="12035" width="6.42578125" style="1" customWidth="1"/>
    <col min="12036" max="12036" width="17.140625" style="1" customWidth="1"/>
    <col min="12037" max="12037" width="21.71093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16.85546875" style="1" customWidth="1"/>
    <col min="12291" max="12291" width="6.42578125" style="1" customWidth="1"/>
    <col min="12292" max="12292" width="17.140625" style="1" customWidth="1"/>
    <col min="12293" max="12293" width="21.71093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16.85546875" style="1" customWidth="1"/>
    <col min="12547" max="12547" width="6.42578125" style="1" customWidth="1"/>
    <col min="12548" max="12548" width="17.140625" style="1" customWidth="1"/>
    <col min="12549" max="12549" width="21.71093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16.85546875" style="1" customWidth="1"/>
    <col min="12803" max="12803" width="6.42578125" style="1" customWidth="1"/>
    <col min="12804" max="12804" width="17.140625" style="1" customWidth="1"/>
    <col min="12805" max="12805" width="21.71093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16.85546875" style="1" customWidth="1"/>
    <col min="13059" max="13059" width="6.42578125" style="1" customWidth="1"/>
    <col min="13060" max="13060" width="17.140625" style="1" customWidth="1"/>
    <col min="13061" max="13061" width="21.71093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16.85546875" style="1" customWidth="1"/>
    <col min="13315" max="13315" width="6.42578125" style="1" customWidth="1"/>
    <col min="13316" max="13316" width="17.140625" style="1" customWidth="1"/>
    <col min="13317" max="13317" width="21.71093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16.85546875" style="1" customWidth="1"/>
    <col min="13571" max="13571" width="6.42578125" style="1" customWidth="1"/>
    <col min="13572" max="13572" width="17.140625" style="1" customWidth="1"/>
    <col min="13573" max="13573" width="21.71093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16.85546875" style="1" customWidth="1"/>
    <col min="13827" max="13827" width="6.42578125" style="1" customWidth="1"/>
    <col min="13828" max="13828" width="17.140625" style="1" customWidth="1"/>
    <col min="13829" max="13829" width="21.71093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16.85546875" style="1" customWidth="1"/>
    <col min="14083" max="14083" width="6.42578125" style="1" customWidth="1"/>
    <col min="14084" max="14084" width="17.140625" style="1" customWidth="1"/>
    <col min="14085" max="14085" width="21.71093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16.85546875" style="1" customWidth="1"/>
    <col min="14339" max="14339" width="6.42578125" style="1" customWidth="1"/>
    <col min="14340" max="14340" width="17.140625" style="1" customWidth="1"/>
    <col min="14341" max="14341" width="21.71093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16.85546875" style="1" customWidth="1"/>
    <col min="14595" max="14595" width="6.42578125" style="1" customWidth="1"/>
    <col min="14596" max="14596" width="17.140625" style="1" customWidth="1"/>
    <col min="14597" max="14597" width="21.71093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16.85546875" style="1" customWidth="1"/>
    <col min="14851" max="14851" width="6.42578125" style="1" customWidth="1"/>
    <col min="14852" max="14852" width="17.140625" style="1" customWidth="1"/>
    <col min="14853" max="14853" width="21.71093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16.85546875" style="1" customWidth="1"/>
    <col min="15107" max="15107" width="6.42578125" style="1" customWidth="1"/>
    <col min="15108" max="15108" width="17.140625" style="1" customWidth="1"/>
    <col min="15109" max="15109" width="21.71093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16.85546875" style="1" customWidth="1"/>
    <col min="15363" max="15363" width="6.42578125" style="1" customWidth="1"/>
    <col min="15364" max="15364" width="17.140625" style="1" customWidth="1"/>
    <col min="15365" max="15365" width="21.71093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16.85546875" style="1" customWidth="1"/>
    <col min="15619" max="15619" width="6.42578125" style="1" customWidth="1"/>
    <col min="15620" max="15620" width="17.140625" style="1" customWidth="1"/>
    <col min="15621" max="15621" width="21.71093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16.85546875" style="1" customWidth="1"/>
    <col min="15875" max="15875" width="6.42578125" style="1" customWidth="1"/>
    <col min="15876" max="15876" width="17.140625" style="1" customWidth="1"/>
    <col min="15877" max="15877" width="21.71093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16.85546875" style="1" customWidth="1"/>
    <col min="16131" max="16131" width="6.42578125" style="1" customWidth="1"/>
    <col min="16132" max="16132" width="17.140625" style="1" customWidth="1"/>
    <col min="16133" max="16133" width="21.71093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20" t="s">
        <v>0</v>
      </c>
      <c r="B1" s="20"/>
      <c r="C1" s="20"/>
      <c r="D1" s="20"/>
      <c r="E1" s="20"/>
    </row>
    <row r="2" spans="1:10" ht="14.25" x14ac:dyDescent="0.2">
      <c r="A2" s="20" t="s">
        <v>1</v>
      </c>
      <c r="B2" s="20"/>
      <c r="C2" s="20"/>
      <c r="D2" s="20"/>
      <c r="E2" s="20"/>
    </row>
    <row r="3" spans="1:10" ht="14.25" x14ac:dyDescent="0.2">
      <c r="A3" s="20" t="s">
        <v>2</v>
      </c>
      <c r="B3" s="20"/>
      <c r="C3" s="20"/>
      <c r="D3" s="20"/>
      <c r="E3" s="20"/>
    </row>
    <row r="4" spans="1:10" ht="15" x14ac:dyDescent="0.25">
      <c r="A4" s="21" t="s">
        <v>3</v>
      </c>
      <c r="B4" s="21"/>
      <c r="C4" s="21"/>
      <c r="D4" s="21"/>
      <c r="E4" s="21"/>
    </row>
    <row r="5" spans="1:10" ht="14.25" customHeight="1" x14ac:dyDescent="0.2">
      <c r="A5" s="2" t="s">
        <v>4</v>
      </c>
      <c r="B5" s="2"/>
      <c r="C5" s="3" t="s">
        <v>5</v>
      </c>
      <c r="D5" s="4" t="s">
        <v>6</v>
      </c>
      <c r="I5" s="5">
        <v>204449593.09</v>
      </c>
      <c r="J5" s="1" t="s">
        <v>7</v>
      </c>
    </row>
    <row r="6" spans="1:10" x14ac:dyDescent="0.2">
      <c r="A6" s="1" t="s">
        <v>8</v>
      </c>
      <c r="C6" s="6">
        <f>+('[1]SEPTIEMBRE 2022'!D6-'[1]AGOSTO 2022'!D6)/'[1]AGOSTO 2022'!D6*100</f>
        <v>13.019449260287502</v>
      </c>
      <c r="D6" s="7">
        <f>('[1]AGOSTO 2022'!D6*C6%)+'[1]SEPTIEMBRE 2022'!D6</f>
        <v>1090341449.51</v>
      </c>
      <c r="I6" s="8">
        <v>102668932.28</v>
      </c>
      <c r="J6" s="1" t="s">
        <v>9</v>
      </c>
    </row>
    <row r="7" spans="1:10" x14ac:dyDescent="0.2">
      <c r="A7" s="1" t="s">
        <v>10</v>
      </c>
      <c r="C7" s="6">
        <f>+('[1]SEPTIEMBRE 2022'!D7-'[1]AGOSTO 2022'!D7)/'[1]AGOSTO 2022'!D7*100</f>
        <v>13.003920630006432</v>
      </c>
      <c r="D7" s="7">
        <f>('[1]AGOSTO 2022'!D7*C7%)+'[1]SEPTIEMBRE 2022'!D7</f>
        <v>383780976.18000001</v>
      </c>
      <c r="I7" s="6">
        <f>I5-I6</f>
        <v>101780660.81</v>
      </c>
      <c r="J7" s="1" t="s">
        <v>11</v>
      </c>
    </row>
    <row r="8" spans="1:10" x14ac:dyDescent="0.2">
      <c r="A8" s="1" t="s">
        <v>12</v>
      </c>
      <c r="C8" s="6">
        <f>+('[1]SEPTIEMBRE 2022'!D8-'[1]AGOSTO 2022'!D8)/'[1]AGOSTO 2022'!D8*100</f>
        <v>12.817166617731049</v>
      </c>
      <c r="D8" s="7">
        <f>('[1]AGOSTO 2022'!D8*C8%)+'[1]SEPTIEMBRE 2022'!D8</f>
        <v>555963592.55999994</v>
      </c>
      <c r="E8" s="6"/>
      <c r="I8" s="1">
        <f>I7/I6*100</f>
        <v>99.134819608742504</v>
      </c>
    </row>
    <row r="9" spans="1:10" x14ac:dyDescent="0.2">
      <c r="C9" s="6"/>
      <c r="D9" s="5"/>
      <c r="E9" s="6"/>
      <c r="I9" s="5">
        <f>I6*I8%</f>
        <v>101780660.81</v>
      </c>
      <c r="J9" s="1" t="s">
        <v>13</v>
      </c>
    </row>
    <row r="10" spans="1:10" ht="13.5" thickBot="1" x14ac:dyDescent="0.25">
      <c r="A10" s="2" t="s">
        <v>14</v>
      </c>
      <c r="B10" s="2"/>
      <c r="C10" s="6"/>
      <c r="D10" s="5"/>
      <c r="E10" s="9">
        <f>+D6+D7+D8</f>
        <v>2030086018.25</v>
      </c>
      <c r="I10" s="6">
        <f>I5+I9</f>
        <v>306230253.89999998</v>
      </c>
    </row>
    <row r="11" spans="1:10" ht="13.5" thickTop="1" x14ac:dyDescent="0.2">
      <c r="C11" s="6"/>
      <c r="D11" s="5"/>
      <c r="E11" s="6"/>
    </row>
    <row r="12" spans="1:10" x14ac:dyDescent="0.2">
      <c r="A12" s="2" t="s">
        <v>15</v>
      </c>
      <c r="B12" s="2"/>
      <c r="C12" s="6"/>
      <c r="D12" s="5"/>
      <c r="I12" s="6"/>
    </row>
    <row r="13" spans="1:10" x14ac:dyDescent="0.2">
      <c r="A13" s="1" t="s">
        <v>8</v>
      </c>
      <c r="C13" s="6">
        <f>+('[1]SEPTIEMBRE 2022'!D13-'[1]AGOSTO 2022'!D13)/'[1]AGOSTO 2022'!D13*100</f>
        <v>12.816031958258353</v>
      </c>
      <c r="D13" s="7">
        <f>('[1]AGOSTO 2022'!D13*C13%)+'[1]SEPTIEMBRE 2022'!D13</f>
        <v>405549194.55999994</v>
      </c>
      <c r="I13" s="6"/>
    </row>
    <row r="14" spans="1:10" x14ac:dyDescent="0.2">
      <c r="A14" s="1" t="s">
        <v>10</v>
      </c>
      <c r="C14" s="6">
        <f>+('[1]SEPTIEMBRE 2022'!D14-'[1]AGOSTO 2022'!D14)/'[1]AGOSTO 2022'!D14*100</f>
        <v>13.080499761765491</v>
      </c>
      <c r="D14" s="7">
        <f>('[1]AGOSTO 2022'!D14*C14%)+'[1]SEPTIEMBRE 2022'!D14</f>
        <v>116410663.48000002</v>
      </c>
      <c r="I14" s="6"/>
    </row>
    <row r="15" spans="1:10" x14ac:dyDescent="0.2">
      <c r="A15" s="1" t="s">
        <v>12</v>
      </c>
      <c r="C15" s="6">
        <f>+('[1]SEPTIEMBRE 2022'!D15-'[1]AGOSTO 2022'!D15)/'[1]AGOSTO 2022'!D15*100</f>
        <v>12.77776886208604</v>
      </c>
      <c r="D15" s="7">
        <f>('[1]AGOSTO 2022'!D15*C15%)+'[1]SEPTIEMBRE 2022'!D15</f>
        <v>20124724.369999997</v>
      </c>
      <c r="E15" s="6"/>
      <c r="I15" s="6"/>
    </row>
    <row r="16" spans="1:10" x14ac:dyDescent="0.2">
      <c r="C16" s="10"/>
      <c r="D16" s="7"/>
      <c r="E16" s="6"/>
    </row>
    <row r="17" spans="1:5" ht="13.5" thickBot="1" x14ac:dyDescent="0.25">
      <c r="A17" s="2" t="s">
        <v>16</v>
      </c>
      <c r="B17" s="2"/>
      <c r="C17" s="6"/>
      <c r="D17" s="5"/>
      <c r="E17" s="9">
        <f>+D13+D14+D15</f>
        <v>542084582.40999997</v>
      </c>
    </row>
    <row r="18" spans="1:5" ht="8.25" customHeight="1" thickTop="1" x14ac:dyDescent="0.2">
      <c r="A18" s="2"/>
      <c r="B18" s="2"/>
      <c r="C18" s="6"/>
      <c r="D18" s="5"/>
      <c r="E18" s="11"/>
    </row>
    <row r="19" spans="1:5" x14ac:dyDescent="0.2">
      <c r="A19" s="2" t="s">
        <v>17</v>
      </c>
      <c r="C19" s="6"/>
      <c r="D19" s="5"/>
      <c r="E19" s="6"/>
    </row>
    <row r="20" spans="1:5" x14ac:dyDescent="0.2">
      <c r="A20" s="1" t="s">
        <v>18</v>
      </c>
      <c r="C20" s="6">
        <v>0</v>
      </c>
      <c r="D20" s="5">
        <f>('[1]ABRIL 2021'!D20*C20%)+'[1]MAYO 2021'!D20</f>
        <v>0</v>
      </c>
      <c r="E20" s="5"/>
    </row>
    <row r="21" spans="1:5" x14ac:dyDescent="0.2">
      <c r="A21" s="1" t="s">
        <v>19</v>
      </c>
      <c r="C21" s="6">
        <f>+('[1]SEPTIEMBRE 2022'!D21-'[1]AGOSTO 2022'!D21)/'[1]AGOSTO 2022'!D21*100</f>
        <v>2.3226498253275437E-2</v>
      </c>
      <c r="D21" s="7">
        <f>('[1]AGOSTO 2022'!D21*C21%)+'[1]SEPTIEMBRE 2022'!D21</f>
        <v>100248565.01000001</v>
      </c>
      <c r="E21" s="6"/>
    </row>
    <row r="22" spans="1:5" x14ac:dyDescent="0.2">
      <c r="A22" s="1" t="s">
        <v>20</v>
      </c>
      <c r="C22" s="6">
        <f>+('[1]SEPTIEMBRE 2022'!D22-'[1]AGOSTO 2022'!D22)/'[1]AGOSTO 2022'!D22*100</f>
        <v>15.710390542549337</v>
      </c>
      <c r="D22" s="7">
        <f>('[1]AGOSTO 2022'!D22*C22%)+'[1]SEPTIEMBRE 2022'!D22</f>
        <v>57371112.739999995</v>
      </c>
      <c r="E22" s="6"/>
    </row>
    <row r="23" spans="1:5" hidden="1" x14ac:dyDescent="0.2">
      <c r="A23" s="1" t="s">
        <v>21</v>
      </c>
      <c r="C23" s="6" t="e">
        <f>+('[1]MAYO 2021'!D23-'[1]ABRIL 2021'!D23)/'[1]ABRIL 2021'!D23*100</f>
        <v>#VALUE!</v>
      </c>
      <c r="D23" s="5" t="e">
        <f>('[1]ABRIL 2021'!D23*C23%)+'[1]MAYO 2021'!D23</f>
        <v>#VALUE!</v>
      </c>
      <c r="E23" s="6"/>
    </row>
    <row r="24" spans="1:5" hidden="1" x14ac:dyDescent="0.2">
      <c r="A24" s="1" t="s">
        <v>22</v>
      </c>
      <c r="C24" s="6" t="e">
        <f>+('[1]MAYO 2021'!D24-'[1]ABRIL 2021'!D24)/'[1]ABRIL 2021'!D24*100</f>
        <v>#VALUE!</v>
      </c>
      <c r="D24" s="5" t="e">
        <f>('[1]ABRIL 2021'!D24*C24%)+'[1]MAYO 2021'!D24</f>
        <v>#VALUE!</v>
      </c>
      <c r="E24" s="6"/>
    </row>
    <row r="25" spans="1:5" x14ac:dyDescent="0.2">
      <c r="C25" s="6"/>
      <c r="D25" s="5"/>
      <c r="E25" s="6"/>
    </row>
    <row r="26" spans="1:5" ht="13.5" thickBot="1" x14ac:dyDescent="0.25">
      <c r="A26" s="2" t="s">
        <v>23</v>
      </c>
      <c r="C26" s="6"/>
      <c r="D26" s="5"/>
      <c r="E26" s="9">
        <f>+D20+D21+D22</f>
        <v>157619677.75</v>
      </c>
    </row>
    <row r="27" spans="1:5" ht="10.5" customHeight="1" thickTop="1" x14ac:dyDescent="0.2">
      <c r="C27" s="6"/>
      <c r="D27" s="5"/>
      <c r="E27" s="6"/>
    </row>
    <row r="28" spans="1:5" ht="13.5" thickBot="1" x14ac:dyDescent="0.25">
      <c r="A28" s="2" t="s">
        <v>24</v>
      </c>
      <c r="B28" s="2"/>
      <c r="C28" s="6"/>
      <c r="D28" s="5"/>
      <c r="E28" s="9">
        <f>+E10+E17+E26</f>
        <v>2729790278.4099998</v>
      </c>
    </row>
    <row r="29" spans="1:5" ht="13.5" thickTop="1" x14ac:dyDescent="0.2">
      <c r="C29" s="6"/>
      <c r="D29" s="5"/>
      <c r="E29" s="6"/>
    </row>
    <row r="30" spans="1:5" x14ac:dyDescent="0.2">
      <c r="A30" s="2" t="s">
        <v>25</v>
      </c>
      <c r="C30" s="6"/>
      <c r="D30" s="5"/>
      <c r="E30" s="6"/>
    </row>
    <row r="31" spans="1:5" x14ac:dyDescent="0.2">
      <c r="A31" s="1" t="s">
        <v>26</v>
      </c>
      <c r="C31" s="6">
        <f>+('[1]SEPTIEMBRE 2022'!D31-'[1]AGOSTO 2022'!D31)/'[1]AGOSTO 2022'!D31*100</f>
        <v>11.960252845046224</v>
      </c>
      <c r="D31" s="7">
        <f>('[1]AGOSTO 2022'!D31*C31%)+'[1]SEPTIEMBRE 2022'!D31</f>
        <v>-277052175.05000001</v>
      </c>
      <c r="E31" s="6"/>
    </row>
    <row r="32" spans="1:5" x14ac:dyDescent="0.2">
      <c r="A32" s="1" t="s">
        <v>27</v>
      </c>
      <c r="C32" s="6">
        <f>+('[1]SEPTIEMBRE 2022'!D32-'[1]AGOSTO 2022'!D32)/'[1]AGOSTO 2022'!D32*100</f>
        <v>12.013144168368576</v>
      </c>
      <c r="D32" s="7">
        <f>('[1]AGOSTO 2022'!D32*C32%)+'[1]SEPTIEMBRE 2022'!D32</f>
        <v>-354190107.11000001</v>
      </c>
      <c r="E32" s="6"/>
    </row>
    <row r="33" spans="1:5" x14ac:dyDescent="0.2">
      <c r="A33" s="1" t="s">
        <v>28</v>
      </c>
      <c r="C33" s="6">
        <f>+('[1]SEPTIEMBRE 2022'!D33-'[1]AGOSTO 2022'!D33)/'[1]AGOSTO 2022'!D33*100</f>
        <v>14.08547740237621</v>
      </c>
      <c r="D33" s="7">
        <f>('[1]AGOSTO 2022'!D33*C33%)+'[1]SEPTIEMBRE 2022'!D33</f>
        <v>-167843554</v>
      </c>
      <c r="E33" s="6"/>
    </row>
    <row r="34" spans="1:5" x14ac:dyDescent="0.2">
      <c r="C34" s="6"/>
      <c r="D34" s="5"/>
      <c r="E34" s="6"/>
    </row>
    <row r="35" spans="1:5" ht="13.5" thickBot="1" x14ac:dyDescent="0.25">
      <c r="A35" s="2" t="s">
        <v>29</v>
      </c>
      <c r="C35" s="6"/>
      <c r="D35" s="5"/>
      <c r="E35" s="9">
        <f>D31+D32+D33</f>
        <v>-799085836.16000009</v>
      </c>
    </row>
    <row r="36" spans="1:5" ht="13.5" thickTop="1" x14ac:dyDescent="0.2">
      <c r="A36" s="2"/>
      <c r="C36" s="6"/>
      <c r="D36" s="5"/>
      <c r="E36" s="11"/>
    </row>
    <row r="37" spans="1:5" x14ac:dyDescent="0.2">
      <c r="A37" s="2" t="s">
        <v>30</v>
      </c>
      <c r="C37" s="6"/>
      <c r="D37" s="5"/>
      <c r="E37" s="6"/>
    </row>
    <row r="38" spans="1:5" x14ac:dyDescent="0.2">
      <c r="A38" s="1" t="s">
        <v>31</v>
      </c>
      <c r="C38" s="6">
        <f>+('[1]SEPTIEMBRE 2022'!D38-'[1]AGOSTO 2022'!D38)/'[1]AGOSTO 2022'!D38*100</f>
        <v>12.085842462211735</v>
      </c>
      <c r="D38" s="7">
        <f>('[1]AGOSTO 2022'!D38*C38%)+'[1]SEPTIEMBRE 2022'!D38</f>
        <v>-11591881.789999999</v>
      </c>
      <c r="E38" s="6"/>
    </row>
    <row r="39" spans="1:5" x14ac:dyDescent="0.2">
      <c r="A39" s="1" t="s">
        <v>27</v>
      </c>
      <c r="C39" s="6">
        <f>+('[1]SEPTIEMBRE 2022'!D39-'[1]AGOSTO 2022'!D39)/'[1]AGOSTO 2022'!D39*100</f>
        <v>11.144375928223406</v>
      </c>
      <c r="D39" s="7">
        <f>('[1]AGOSTO 2022'!D39*C39%)+'[1]SEPTIEMBRE 2022'!D39</f>
        <v>-82082237.390000001</v>
      </c>
      <c r="E39" s="6"/>
    </row>
    <row r="40" spans="1:5" x14ac:dyDescent="0.2">
      <c r="A40" s="1" t="s">
        <v>32</v>
      </c>
      <c r="C40" s="6">
        <v>0</v>
      </c>
      <c r="D40" s="5">
        <f>('[1]MAYO 2021'!D40*C40%)+'[1]JUNIO 2021'!D40</f>
        <v>0</v>
      </c>
      <c r="E40" s="6"/>
    </row>
    <row r="41" spans="1:5" x14ac:dyDescent="0.2">
      <c r="C41" s="6"/>
      <c r="D41" s="5"/>
      <c r="E41" s="6"/>
    </row>
    <row r="42" spans="1:5" ht="13.5" thickBot="1" x14ac:dyDescent="0.25">
      <c r="A42" s="2" t="s">
        <v>33</v>
      </c>
      <c r="C42" s="6"/>
      <c r="D42" s="5"/>
      <c r="E42" s="9">
        <f>+D37+D38+D39+D40</f>
        <v>-93674119.180000007</v>
      </c>
    </row>
    <row r="43" spans="1:5" ht="13.5" thickTop="1" x14ac:dyDescent="0.2">
      <c r="C43" s="6"/>
      <c r="D43" s="5"/>
      <c r="E43" s="6"/>
    </row>
    <row r="44" spans="1:5" x14ac:dyDescent="0.2">
      <c r="A44" s="2" t="s">
        <v>34</v>
      </c>
      <c r="C44" s="6"/>
      <c r="D44" s="5"/>
      <c r="E44" s="6"/>
    </row>
    <row r="45" spans="1:5" x14ac:dyDescent="0.2">
      <c r="A45" s="1" t="s">
        <v>35</v>
      </c>
      <c r="C45" s="6">
        <f>+('[1]SEPTIEMBRE 2022'!D45-'[1]AGOSTO 2022'!D45)/'[1]AGOSTO 2022'!D45*100</f>
        <v>12.35211119466709</v>
      </c>
      <c r="D45" s="7">
        <f>('[1]AGOSTO 2022'!D45*C45%)+'[1]SEPTIEMBRE 2022'!D45</f>
        <v>-480253824.80000007</v>
      </c>
      <c r="E45" s="6"/>
    </row>
    <row r="46" spans="1:5" x14ac:dyDescent="0.2">
      <c r="A46" s="1" t="s">
        <v>36</v>
      </c>
      <c r="C46" s="6">
        <f>+('[1]SEPTIEMBRE 2022'!D46-'[1]AGOSTO 2022'!D46)/'[1]AGOSTO 2022'!D46*100</f>
        <v>13.589891165878992</v>
      </c>
      <c r="D46" s="7">
        <f>('[1]AGOSTO 2022'!D46*C46%)+'[1]SEPTIEMBRE 2022'!D46</f>
        <v>-188860498.87</v>
      </c>
      <c r="E46" s="6"/>
    </row>
    <row r="47" spans="1:5" x14ac:dyDescent="0.2">
      <c r="A47" s="1" t="s">
        <v>37</v>
      </c>
      <c r="C47" s="6">
        <f>+('[1]SEPTIEMBRE 2022'!D47-'[1]AGOSTO 2022'!D47)/'[1]AGOSTO 2022'!D47*100</f>
        <v>13.676163293349594</v>
      </c>
      <c r="D47" s="7">
        <f>('[1]AGOSTO 2022'!D47*C47%)+'[1]SEPTIEMBRE 2022'!D47</f>
        <v>-167698600.61000001</v>
      </c>
      <c r="E47" s="6"/>
    </row>
    <row r="48" spans="1:5" x14ac:dyDescent="0.2">
      <c r="A48" s="1" t="s">
        <v>38</v>
      </c>
      <c r="C48" s="6">
        <f>+('[1]SEPTIEMBRE 2022'!D48-'[1]AGOSTO 2022'!D48)/'[1]AGOSTO 2022'!D48*100</f>
        <v>13.572326447114177</v>
      </c>
      <c r="D48" s="7">
        <f>('[1]AGOSTO 2022'!D48*C48%)+'[1]SEPTIEMBRE 2022'!D48</f>
        <v>-199560427.51899999</v>
      </c>
      <c r="E48" s="6"/>
    </row>
    <row r="49" spans="1:5" x14ac:dyDescent="0.2">
      <c r="C49" s="6"/>
      <c r="D49" s="5"/>
      <c r="E49" s="6"/>
    </row>
    <row r="50" spans="1:5" x14ac:dyDescent="0.2">
      <c r="A50" s="2" t="s">
        <v>39</v>
      </c>
      <c r="C50" s="6"/>
      <c r="D50" s="5"/>
      <c r="E50" s="11">
        <f>+D45+D46+D47+D48</f>
        <v>-1036373351.799</v>
      </c>
    </row>
    <row r="51" spans="1:5" x14ac:dyDescent="0.2">
      <c r="A51" s="2"/>
      <c r="C51" s="6"/>
      <c r="D51" s="5"/>
      <c r="E51" s="11"/>
    </row>
    <row r="52" spans="1:5" ht="13.5" thickBot="1" x14ac:dyDescent="0.25">
      <c r="A52" s="2" t="s">
        <v>40</v>
      </c>
      <c r="B52" s="2"/>
      <c r="C52" s="6"/>
      <c r="D52" s="5"/>
      <c r="E52" s="9">
        <f>+E35+E42+E50</f>
        <v>-1929133307.1390002</v>
      </c>
    </row>
    <row r="53" spans="1:5" ht="13.5" thickTop="1" x14ac:dyDescent="0.2">
      <c r="C53" s="6"/>
      <c r="D53" s="5"/>
      <c r="E53" s="6"/>
    </row>
    <row r="54" spans="1:5" x14ac:dyDescent="0.2">
      <c r="C54" s="6"/>
      <c r="D54" s="5"/>
      <c r="E54" s="6"/>
    </row>
    <row r="55" spans="1:5" x14ac:dyDescent="0.2">
      <c r="A55" s="2" t="s">
        <v>41</v>
      </c>
      <c r="C55" s="6"/>
      <c r="D55" s="5"/>
      <c r="E55" s="6"/>
    </row>
    <row r="56" spans="1:5" x14ac:dyDescent="0.2">
      <c r="A56" s="1" t="s">
        <v>26</v>
      </c>
      <c r="C56" s="6">
        <f>+('[1]SEPTIEMBRE 2022'!D56-'[1]AGOSTO 2022'!D56)/'[1]AGOSTO 2022'!D56*100</f>
        <v>11.496241310490849</v>
      </c>
      <c r="D56" s="7">
        <f>('[1]AGOSTO 2022'!D56*C56%)+'[1]SEPTIEMBRE 2022'!D56</f>
        <v>-1027292.94</v>
      </c>
      <c r="E56" s="6"/>
    </row>
    <row r="57" spans="1:5" x14ac:dyDescent="0.2">
      <c r="A57" s="1" t="s">
        <v>27</v>
      </c>
      <c r="C57" s="6">
        <f>+('[1]SEPTIEMBRE 2022'!D57-'[1]AGOSTO 2022'!D57)/'[1]AGOSTO 2022'!D57*100</f>
        <v>0.80000301968792975</v>
      </c>
      <c r="D57" s="7">
        <f>('[1]AGOSTO 2022'!D57*C57%)+'[1]SEPTIEMBRE 2022'!D57</f>
        <v>-2365977.08</v>
      </c>
      <c r="E57" s="6"/>
    </row>
    <row r="58" spans="1:5" x14ac:dyDescent="0.2">
      <c r="A58" s="1" t="s">
        <v>28</v>
      </c>
      <c r="C58" s="6">
        <f>+('[1]SEPTIEMBRE 2022'!D58-'[1]AGOSTO 2022'!D58)/'[1]AGOSTO 2022'!D58*100</f>
        <v>12.840986736106718</v>
      </c>
      <c r="D58" s="7">
        <f>('[1]AGOSTO 2022'!D58*C58%)+'[1]SEPTIEMBRE 2022'!D58</f>
        <v>-105059794.23999998</v>
      </c>
      <c r="E58" s="6"/>
    </row>
    <row r="59" spans="1:5" x14ac:dyDescent="0.2">
      <c r="C59" s="6"/>
      <c r="D59" s="5"/>
      <c r="E59" s="6"/>
    </row>
    <row r="60" spans="1:5" ht="13.5" thickBot="1" x14ac:dyDescent="0.25">
      <c r="A60" s="2" t="s">
        <v>42</v>
      </c>
      <c r="C60" s="6"/>
      <c r="D60" s="5"/>
      <c r="E60" s="9">
        <f>+D55+D56+D57+D58</f>
        <v>-108453064.25999998</v>
      </c>
    </row>
    <row r="61" spans="1:5" ht="13.5" thickTop="1" x14ac:dyDescent="0.2">
      <c r="A61" s="2"/>
      <c r="C61" s="6"/>
      <c r="D61" s="5"/>
      <c r="E61" s="11"/>
    </row>
    <row r="62" spans="1:5" x14ac:dyDescent="0.2">
      <c r="A62" s="2" t="s">
        <v>43</v>
      </c>
      <c r="C62" s="6"/>
      <c r="D62" s="5"/>
      <c r="E62" s="6"/>
    </row>
    <row r="63" spans="1:5" x14ac:dyDescent="0.2">
      <c r="A63" s="1" t="s">
        <v>31</v>
      </c>
      <c r="C63" s="6">
        <f>+('[1]SEPTIEMBRE 2022'!D63-'[1]AGOSTO 2022'!D63)/'[1]AGOSTO 2022'!D63*100</f>
        <v>11.608344676575182</v>
      </c>
      <c r="D63" s="7">
        <f>('[1]AGOSTO 2022'!D63*C63%)+'[1]SEPTIEMBRE 2022'!D63</f>
        <v>-67463464.75</v>
      </c>
      <c r="E63" s="6"/>
    </row>
    <row r="64" spans="1:5" x14ac:dyDescent="0.2">
      <c r="A64" s="1" t="s">
        <v>27</v>
      </c>
      <c r="C64" s="6">
        <f>+('[1]SEPTIEMBRE 2022'!D64-'[1]AGOSTO 2022'!D64)/'[1]AGOSTO 2022'!D64*100</f>
        <v>22.794214010041792</v>
      </c>
      <c r="D64" s="7">
        <f>('[1]AGOSTO 2022'!D64*C64%)+'[1]SEPTIEMBRE 2022'!D64</f>
        <v>-7356759.5899999989</v>
      </c>
      <c r="E64" s="6"/>
    </row>
    <row r="65" spans="1:5" x14ac:dyDescent="0.2">
      <c r="A65" s="1" t="s">
        <v>32</v>
      </c>
      <c r="C65" s="6">
        <v>0</v>
      </c>
      <c r="D65" s="5">
        <f>('[1]MAYO 2021'!D65*C65%)+'[1]JUNIO 2021'!D65</f>
        <v>0</v>
      </c>
      <c r="E65" s="6"/>
    </row>
    <row r="66" spans="1:5" x14ac:dyDescent="0.2">
      <c r="C66" s="6"/>
      <c r="D66" s="5"/>
      <c r="E66" s="6"/>
    </row>
    <row r="67" spans="1:5" ht="13.5" thickBot="1" x14ac:dyDescent="0.25">
      <c r="A67" s="2" t="s">
        <v>44</v>
      </c>
      <c r="C67" s="6"/>
      <c r="D67" s="5"/>
      <c r="E67" s="9">
        <f>+D63+D64+D65</f>
        <v>-74820224.340000004</v>
      </c>
    </row>
    <row r="68" spans="1:5" ht="13.5" thickTop="1" x14ac:dyDescent="0.2">
      <c r="C68" s="6"/>
      <c r="D68" s="5"/>
      <c r="E68" s="6"/>
    </row>
    <row r="69" spans="1:5" x14ac:dyDescent="0.2">
      <c r="A69" s="2" t="s">
        <v>45</v>
      </c>
      <c r="C69" s="6"/>
      <c r="D69" s="5"/>
      <c r="E69" s="6"/>
    </row>
    <row r="70" spans="1:5" x14ac:dyDescent="0.2">
      <c r="A70" s="1" t="s">
        <v>35</v>
      </c>
      <c r="C70" s="6">
        <f>+('[1]SEPTIEMBRE 2022'!D70-'[1]AGOSTO 2022'!D70)/'[1]AGOSTO 2022'!D70*100</f>
        <v>11.466524450936353</v>
      </c>
      <c r="D70" s="7">
        <f>('[1]AGOSTO 2022'!D70*C70%)+'[1]SEPTIEMBRE 2022'!D70</f>
        <v>-64186013.449999996</v>
      </c>
      <c r="E70" s="6"/>
    </row>
    <row r="71" spans="1:5" x14ac:dyDescent="0.2">
      <c r="A71" s="1" t="s">
        <v>36</v>
      </c>
      <c r="C71" s="6">
        <f>+('[1]SEPTIEMBRE 2022'!D71-'[1]AGOSTO 2022'!D71)/'[1]AGOSTO 2022'!D71*100</f>
        <v>12.850821803195192</v>
      </c>
      <c r="D71" s="7">
        <f>('[1]AGOSTO 2022'!D71*C71%)+'[1]SEPTIEMBRE 2022'!D71</f>
        <v>-134574539.05000001</v>
      </c>
      <c r="E71" s="6"/>
    </row>
    <row r="72" spans="1:5" x14ac:dyDescent="0.2">
      <c r="A72" s="1" t="s">
        <v>37</v>
      </c>
      <c r="C72" s="6">
        <f>+('[1]SEPTIEMBRE 2022'!D72-'[1]AGOSTO 2022'!D72)/'[1]AGOSTO 2022'!D72*100</f>
        <v>12.797762493768614</v>
      </c>
      <c r="D72" s="7">
        <f>('[1]AGOSTO 2022'!D72*C72%)+'[1]SEPTIEMBRE 2022'!D72</f>
        <v>-86419754.930000007</v>
      </c>
      <c r="E72" s="6"/>
    </row>
    <row r="73" spans="1:5" x14ac:dyDescent="0.2">
      <c r="A73" s="1" t="s">
        <v>38</v>
      </c>
      <c r="C73" s="6">
        <f>+('[1]SEPTIEMBRE 2022'!D73-'[1]AGOSTO 2022'!D73)/'[1]AGOSTO 2022'!D73*100</f>
        <v>13.641452862842288</v>
      </c>
      <c r="D73" s="7">
        <f>('[1]AGOSTO 2022'!D73*C73%)+'[1]SEPTIEMBRE 2022'!D73</f>
        <v>-105782430.17</v>
      </c>
      <c r="E73" s="6"/>
    </row>
    <row r="74" spans="1:5" x14ac:dyDescent="0.2">
      <c r="C74" s="6"/>
      <c r="D74" s="5"/>
      <c r="E74" s="6"/>
    </row>
    <row r="75" spans="1:5" x14ac:dyDescent="0.2">
      <c r="A75" s="2" t="s">
        <v>46</v>
      </c>
      <c r="C75" s="6"/>
      <c r="D75" s="5"/>
      <c r="E75" s="11">
        <f>+D70+D71+D72+D73</f>
        <v>-390962737.60000002</v>
      </c>
    </row>
    <row r="76" spans="1:5" x14ac:dyDescent="0.2">
      <c r="A76" s="2"/>
      <c r="C76" s="6"/>
      <c r="D76" s="5"/>
      <c r="E76" s="11"/>
    </row>
    <row r="77" spans="1:5" ht="13.5" thickBot="1" x14ac:dyDescent="0.25">
      <c r="A77" s="2" t="s">
        <v>47</v>
      </c>
      <c r="B77" s="2"/>
      <c r="C77" s="6"/>
      <c r="D77" s="5"/>
      <c r="E77" s="9">
        <f>+E60+E67+E75</f>
        <v>-574236026.20000005</v>
      </c>
    </row>
    <row r="78" spans="1:5" ht="13.5" thickTop="1" x14ac:dyDescent="0.2">
      <c r="C78" s="6"/>
      <c r="D78" s="5"/>
      <c r="E78" s="6"/>
    </row>
    <row r="79" spans="1:5" ht="13.5" thickBot="1" x14ac:dyDescent="0.25">
      <c r="A79" s="2" t="s">
        <v>48</v>
      </c>
      <c r="B79" s="2"/>
      <c r="C79" s="6"/>
      <c r="D79" s="5"/>
      <c r="E79" s="9">
        <f>+E52+E77</f>
        <v>-2503369333.3390002</v>
      </c>
    </row>
    <row r="80" spans="1:5" ht="13.5" thickTop="1" x14ac:dyDescent="0.2">
      <c r="C80" s="6"/>
      <c r="D80" s="5"/>
      <c r="E80" s="6"/>
    </row>
    <row r="81" spans="1:6" x14ac:dyDescent="0.2">
      <c r="A81" s="2" t="s">
        <v>49</v>
      </c>
      <c r="C81" s="6"/>
      <c r="D81" s="5"/>
      <c r="E81" s="6"/>
    </row>
    <row r="82" spans="1:6" x14ac:dyDescent="0.2">
      <c r="A82" s="1" t="s">
        <v>50</v>
      </c>
      <c r="C82" s="6">
        <f>+('[1]SEPTIEMBRE 2022'!D82-'[1]AGOSTO 2022'!D82)/'[1]AGOSTO 2022'!D82*100</f>
        <v>12.60501352428513</v>
      </c>
      <c r="D82" s="7">
        <f>('[1]AGOSTO 2022'!D82*C82%)+'[1]SEPTIEMBRE 2022'!D82</f>
        <v>-100305467.34</v>
      </c>
      <c r="E82" s="6"/>
    </row>
    <row r="83" spans="1:6" x14ac:dyDescent="0.2">
      <c r="A83" s="1" t="s">
        <v>51</v>
      </c>
      <c r="C83" s="6">
        <f>+('[1]SEPTIEMBRE 2022'!D83-'[1]AGOSTO 2022'!D83)/'[1]AGOSTO 2022'!D83*100</f>
        <v>12.549997109843552</v>
      </c>
      <c r="D83" s="7">
        <f>('[1]AGOSTO 2022'!D83*C83%)+'[1]SEPTIEMBRE 2022'!D83</f>
        <v>-36010832.600000001</v>
      </c>
      <c r="E83" s="6"/>
    </row>
    <row r="84" spans="1:6" x14ac:dyDescent="0.2">
      <c r="A84" s="1" t="s">
        <v>52</v>
      </c>
      <c r="C84" s="6">
        <f>+('[1]SEPTIEMBRE 2022'!D84-'[1]AGOSTO 2022'!D84)/'[1]AGOSTO 2022'!D84*100</f>
        <v>14.741812943293034</v>
      </c>
      <c r="D84" s="7">
        <f>('[1]AGOSTO 2022'!D84*C84%)+'[1]SEPTIEMBRE 2022'!D84</f>
        <v>-35586096.089999996</v>
      </c>
      <c r="E84" s="6"/>
    </row>
    <row r="85" spans="1:6" x14ac:dyDescent="0.2">
      <c r="A85" s="1" t="s">
        <v>53</v>
      </c>
      <c r="C85" s="6">
        <v>0</v>
      </c>
      <c r="D85" s="5">
        <f>('[1]MAYO 2021'!D85*C85%)+'[1]JUNIO 2021'!D85</f>
        <v>0</v>
      </c>
      <c r="E85" s="6"/>
      <c r="F85" s="12"/>
    </row>
    <row r="86" spans="1:6" ht="13.5" thickBot="1" x14ac:dyDescent="0.25">
      <c r="A86" s="2" t="s">
        <v>54</v>
      </c>
      <c r="C86" s="6"/>
      <c r="D86" s="5"/>
      <c r="E86" s="9">
        <f>+D85+D82+D83+D84</f>
        <v>-171902396.03</v>
      </c>
      <c r="F86" s="12"/>
    </row>
    <row r="87" spans="1:6" ht="13.5" thickTop="1" x14ac:dyDescent="0.2">
      <c r="A87" s="2"/>
      <c r="C87" s="6"/>
      <c r="D87" s="5"/>
      <c r="E87" s="11"/>
      <c r="F87" s="12"/>
    </row>
    <row r="88" spans="1:6" x14ac:dyDescent="0.2">
      <c r="A88" s="2" t="s">
        <v>55</v>
      </c>
      <c r="C88" s="6"/>
      <c r="D88" s="5"/>
      <c r="E88" s="11"/>
      <c r="F88" s="12"/>
    </row>
    <row r="89" spans="1:6" x14ac:dyDescent="0.2">
      <c r="A89" s="1" t="s">
        <v>56</v>
      </c>
      <c r="C89" s="6">
        <f>+('[1]JUNIO 2021'!D89-'[1]MAYO 2021'!D89)/'[1]MAYO 2021'!D89*100</f>
        <v>0</v>
      </c>
      <c r="D89" s="7">
        <f>('[1]AGOSTO 2022'!D89*C89%)+'[1]SEPTIEMBRE 2022'!D89</f>
        <v>-305776.84999999998</v>
      </c>
      <c r="E89" s="11"/>
      <c r="F89" s="12"/>
    </row>
    <row r="90" spans="1:6" x14ac:dyDescent="0.2">
      <c r="A90" s="1" t="s">
        <v>57</v>
      </c>
      <c r="C90" s="6"/>
      <c r="D90" s="5">
        <v>0</v>
      </c>
      <c r="E90" s="11"/>
      <c r="F90" s="12"/>
    </row>
    <row r="91" spans="1:6" ht="13.5" thickBot="1" x14ac:dyDescent="0.25">
      <c r="A91" s="2" t="s">
        <v>58</v>
      </c>
      <c r="C91" s="6"/>
      <c r="D91" s="5"/>
      <c r="E91" s="9">
        <f>+D89+D90</f>
        <v>-305776.84999999998</v>
      </c>
      <c r="F91" s="12"/>
    </row>
    <row r="92" spans="1:6" ht="13.5" thickTop="1" x14ac:dyDescent="0.2">
      <c r="A92" s="2"/>
      <c r="C92" s="6"/>
      <c r="D92" s="5"/>
      <c r="E92" s="11"/>
      <c r="F92" s="12"/>
    </row>
    <row r="93" spans="1:6" x14ac:dyDescent="0.2">
      <c r="A93" s="2" t="s">
        <v>59</v>
      </c>
      <c r="C93" s="6"/>
      <c r="D93" s="5"/>
      <c r="E93" s="6"/>
      <c r="F93" s="12"/>
    </row>
    <row r="94" spans="1:6" x14ac:dyDescent="0.2">
      <c r="A94" s="1" t="s">
        <v>60</v>
      </c>
      <c r="C94" s="6">
        <v>0</v>
      </c>
      <c r="D94" s="5">
        <f>('[1]MAYO 2021'!D94*C94%)+'[1]JUNIO 2021'!D94</f>
        <v>0</v>
      </c>
      <c r="E94" s="6"/>
      <c r="F94" s="12"/>
    </row>
    <row r="95" spans="1:6" x14ac:dyDescent="0.2">
      <c r="A95" s="1" t="s">
        <v>61</v>
      </c>
      <c r="C95" s="6">
        <v>0</v>
      </c>
      <c r="D95" s="5">
        <f>('[1]MAYO 2021'!D95*C95%)+'[1]JUNIO 2021'!D95</f>
        <v>0</v>
      </c>
      <c r="E95" s="6"/>
      <c r="F95" s="12"/>
    </row>
    <row r="96" spans="1:6" x14ac:dyDescent="0.2">
      <c r="A96" s="1" t="s">
        <v>62</v>
      </c>
      <c r="C96" s="6">
        <v>0</v>
      </c>
      <c r="D96" s="5">
        <f>('[1]MAYO 2021'!D96*C96%)+'[1]JUNIO 2021'!D96</f>
        <v>0</v>
      </c>
      <c r="E96" s="6"/>
      <c r="F96" s="12"/>
    </row>
    <row r="97" spans="1:6" x14ac:dyDescent="0.2">
      <c r="A97" s="1" t="s">
        <v>63</v>
      </c>
      <c r="C97" s="6">
        <f>+('[1]SEPTIEMBRE 2022'!D97-'[1]AGOSTO 2022'!D97)/'[1]AGOSTO 2022'!D97*100</f>
        <v>5.0009525063447651</v>
      </c>
      <c r="D97" s="7">
        <f>('[1]AGOSTO 2022'!D97*C97%)+'[1]SEPTIEMBRE 2022'!D97</f>
        <v>-12456694.43</v>
      </c>
      <c r="E97" s="6"/>
      <c r="F97" s="12"/>
    </row>
    <row r="98" spans="1:6" x14ac:dyDescent="0.2">
      <c r="C98" s="6"/>
      <c r="D98" s="6"/>
      <c r="E98" s="6"/>
      <c r="F98" s="12"/>
    </row>
    <row r="99" spans="1:6" ht="13.5" thickBot="1" x14ac:dyDescent="0.25">
      <c r="A99" s="2" t="s">
        <v>64</v>
      </c>
      <c r="C99" s="6"/>
      <c r="D99" s="6"/>
      <c r="E99" s="9">
        <f>+D94+D95+D96+D97</f>
        <v>-12456694.43</v>
      </c>
      <c r="F99" s="12"/>
    </row>
    <row r="100" spans="1:6" ht="13.5" thickTop="1" x14ac:dyDescent="0.2">
      <c r="A100" s="2"/>
      <c r="C100" s="6"/>
      <c r="D100" s="6"/>
      <c r="E100" s="11"/>
      <c r="F100" s="12"/>
    </row>
    <row r="101" spans="1:6" ht="13.5" thickBot="1" x14ac:dyDescent="0.25">
      <c r="A101" s="2" t="s">
        <v>65</v>
      </c>
      <c r="B101" s="2"/>
      <c r="C101" s="6"/>
      <c r="D101" s="13"/>
      <c r="E101" s="9">
        <f>+E28+E79+E86+E99+E91</f>
        <v>41756077.76099962</v>
      </c>
      <c r="F101" s="12"/>
    </row>
    <row r="102" spans="1:6" ht="13.5" thickTop="1" x14ac:dyDescent="0.2">
      <c r="A102" s="2"/>
      <c r="B102" s="2"/>
      <c r="C102" s="6"/>
      <c r="D102" s="13"/>
      <c r="E102" s="11"/>
      <c r="F102" s="12"/>
    </row>
    <row r="103" spans="1:6" x14ac:dyDescent="0.2">
      <c r="A103" s="2"/>
      <c r="B103" s="2"/>
      <c r="C103" s="6"/>
      <c r="D103" s="13"/>
      <c r="E103" s="11"/>
      <c r="F103" s="12"/>
    </row>
    <row r="104" spans="1:6" x14ac:dyDescent="0.2">
      <c r="F104" s="12"/>
    </row>
    <row r="105" spans="1:6" x14ac:dyDescent="0.2">
      <c r="F105" s="12"/>
    </row>
    <row r="106" spans="1:6" x14ac:dyDescent="0.2">
      <c r="A106" s="14"/>
      <c r="D106" s="14"/>
      <c r="E106" s="14"/>
      <c r="F106" s="12"/>
    </row>
    <row r="107" spans="1:6" x14ac:dyDescent="0.2">
      <c r="A107" s="15" t="s">
        <v>66</v>
      </c>
      <c r="D107" s="22" t="s">
        <v>73</v>
      </c>
      <c r="E107" s="22"/>
      <c r="F107" s="12"/>
    </row>
    <row r="108" spans="1:6" x14ac:dyDescent="0.2">
      <c r="A108" s="16" t="s">
        <v>67</v>
      </c>
      <c r="D108" s="19" t="s">
        <v>68</v>
      </c>
      <c r="E108" s="19"/>
      <c r="F108" s="12"/>
    </row>
    <row r="109" spans="1:6" x14ac:dyDescent="0.2">
      <c r="A109" s="16"/>
      <c r="D109" s="16"/>
      <c r="E109" s="16"/>
      <c r="F109" s="12"/>
    </row>
    <row r="110" spans="1:6" x14ac:dyDescent="0.2">
      <c r="B110" s="17"/>
      <c r="C110" s="18"/>
      <c r="F110" s="12"/>
    </row>
    <row r="111" spans="1:6" x14ac:dyDescent="0.2">
      <c r="B111" s="16" t="s">
        <v>69</v>
      </c>
      <c r="C111" s="16"/>
      <c r="F111" s="12"/>
    </row>
    <row r="112" spans="1:6" x14ac:dyDescent="0.2">
      <c r="B112" s="16" t="s">
        <v>70</v>
      </c>
      <c r="C112" s="16"/>
      <c r="F112" s="12"/>
    </row>
    <row r="114" spans="1:1" x14ac:dyDescent="0.2">
      <c r="A114" s="1" t="s">
        <v>71</v>
      </c>
    </row>
    <row r="115" spans="1:1" x14ac:dyDescent="0.2">
      <c r="A115" s="1" t="s">
        <v>72</v>
      </c>
    </row>
  </sheetData>
  <mergeCells count="6">
    <mergeCell ref="D108:E108"/>
    <mergeCell ref="A1:E1"/>
    <mergeCell ref="A2:E2"/>
    <mergeCell ref="A3:E3"/>
    <mergeCell ref="A4:E4"/>
    <mergeCell ref="D107:E10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PROYECTADO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2022-11-11T12:48:39Z</cp:lastPrinted>
  <dcterms:created xsi:type="dcterms:W3CDTF">2022-11-08T15:48:14Z</dcterms:created>
  <dcterms:modified xsi:type="dcterms:W3CDTF">2022-11-11T12:51:51Z</dcterms:modified>
</cp:coreProperties>
</file>