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3875"/>
  </bookViews>
  <sheets>
    <sheet name="ESTADOS RESULTADO 2022" sheetId="2" r:id="rId1"/>
    <sheet name="Hoja3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92" i="2" l="1"/>
  <c r="D92" i="2" s="1"/>
  <c r="D91" i="2"/>
  <c r="D90" i="2"/>
  <c r="D89" i="2"/>
  <c r="D85" i="2"/>
  <c r="C85" i="2"/>
  <c r="C84" i="2"/>
  <c r="D84" i="2" s="1"/>
  <c r="C83" i="2"/>
  <c r="D83" i="2" s="1"/>
  <c r="D82" i="2"/>
  <c r="C82" i="2"/>
  <c r="C73" i="2"/>
  <c r="D73" i="2" s="1"/>
  <c r="C72" i="2"/>
  <c r="D72" i="2" s="1"/>
  <c r="C71" i="2"/>
  <c r="D71" i="2" s="1"/>
  <c r="D70" i="2"/>
  <c r="E75" i="2" s="1"/>
  <c r="C70" i="2"/>
  <c r="D65" i="2"/>
  <c r="D64" i="2"/>
  <c r="C64" i="2"/>
  <c r="C63" i="2"/>
  <c r="D63" i="2" s="1"/>
  <c r="E67" i="2" s="1"/>
  <c r="C58" i="2"/>
  <c r="D58" i="2" s="1"/>
  <c r="C57" i="2"/>
  <c r="D57" i="2" s="1"/>
  <c r="D56" i="2"/>
  <c r="C56" i="2"/>
  <c r="C48" i="2"/>
  <c r="D48" i="2" s="1"/>
  <c r="C47" i="2"/>
  <c r="D47" i="2" s="1"/>
  <c r="D46" i="2"/>
  <c r="C46" i="2"/>
  <c r="D45" i="2"/>
  <c r="E50" i="2" s="1"/>
  <c r="C45" i="2"/>
  <c r="D40" i="2"/>
  <c r="C39" i="2"/>
  <c r="D39" i="2" s="1"/>
  <c r="D38" i="2"/>
  <c r="E42" i="2" s="1"/>
  <c r="C38" i="2"/>
  <c r="D33" i="2"/>
  <c r="C33" i="2"/>
  <c r="C32" i="2"/>
  <c r="D32" i="2" s="1"/>
  <c r="D31" i="2"/>
  <c r="C31" i="2"/>
  <c r="C24" i="2"/>
  <c r="D24" i="2" s="1"/>
  <c r="D23" i="2"/>
  <c r="C23" i="2"/>
  <c r="C22" i="2"/>
  <c r="D22" i="2" s="1"/>
  <c r="C21" i="2"/>
  <c r="D21" i="2" s="1"/>
  <c r="E26" i="2" s="1"/>
  <c r="D20" i="2"/>
  <c r="C15" i="2"/>
  <c r="D15" i="2" s="1"/>
  <c r="D14" i="2"/>
  <c r="C14" i="2"/>
  <c r="C13" i="2"/>
  <c r="D13" i="2" s="1"/>
  <c r="E17" i="2" s="1"/>
  <c r="C8" i="2"/>
  <c r="D8" i="2" s="1"/>
  <c r="I7" i="2"/>
  <c r="I8" i="2" s="1"/>
  <c r="I9" i="2" s="1"/>
  <c r="I10" i="2" s="1"/>
  <c r="D7" i="2"/>
  <c r="C7" i="2"/>
  <c r="C6" i="2"/>
  <c r="D6" i="2" s="1"/>
  <c r="E10" i="2" s="1"/>
  <c r="E60" i="2" l="1"/>
  <c r="E77" i="2" s="1"/>
  <c r="E28" i="2"/>
  <c r="E35" i="2"/>
  <c r="E52" i="2" s="1"/>
  <c r="E86" i="2"/>
  <c r="E94" i="2"/>
  <c r="E79" i="2" l="1"/>
  <c r="E96" i="2" s="1"/>
</calcChain>
</file>

<file path=xl/sharedStrings.xml><?xml version="1.0" encoding="utf-8"?>
<sst xmlns="http://schemas.openxmlformats.org/spreadsheetml/2006/main" count="84" uniqueCount="70">
  <si>
    <t>VALORES EN RD$</t>
  </si>
  <si>
    <t>Balance Acumulado</t>
  </si>
  <si>
    <t>Lic. Juan Francisco Domínguez</t>
  </si>
  <si>
    <t>Lic. José D.  Marcelino Alejandro</t>
  </si>
  <si>
    <t>Contador</t>
  </si>
  <si>
    <t>Dirección General</t>
  </si>
  <si>
    <t>CORAASAN</t>
  </si>
  <si>
    <t>ESTADO DE RESULTADO</t>
  </si>
  <si>
    <t>CORRESPONDIENTE A JULIO  2022</t>
  </si>
  <si>
    <t>INGRESOS POR SERVICIOS ACUEDUCTOS</t>
  </si>
  <si>
    <t>% VARIACION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</si>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</sst>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1" xfId="0" applyNumberFormat="1" applyFont="1" applyBorder="1"/>
    <xf numFmtId="4" fontId="4" fillId="0" borderId="2" xfId="0" applyNumberFormat="1" applyFont="1" applyBorder="1"/>
    <xf numFmtId="4" fontId="3" fillId="0" borderId="0" xfId="0" applyNumberFormat="1" applyFont="1" applyFill="1"/>
    <xf numFmtId="4" fontId="4" fillId="0" borderId="0" xfId="0" applyNumberFormat="1" applyFont="1" applyBorder="1"/>
    <xf numFmtId="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666748</xdr:colOff>
      <xdr:row>0</xdr:row>
      <xdr:rowOff>57150</xdr:rowOff>
    </xdr:from>
    <xdr:to>
      <xdr:col>0</xdr:col>
      <xdr:colOff>1333499</xdr:colOff>
      <xdr:row>3</xdr:row>
      <xdr:rowOff>76200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8" y="57150"/>
          <a:ext cx="66675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ominguezc/Documents/1)%20Informaci&#243;n%20del%20Portal%20de%20Transparencia/12)%20Finanzas/7-%20Julio%202022/1)%20Balance%20General/ESTADOS%20FINANCIEROS/Estados%20Proyectados/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-545033.15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-2193723.29</v>
          </cell>
        </row>
      </sheetData>
      <sheetData sheetId="40"/>
      <sheetData sheetId="41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90">
          <cell r="D90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6">
          <cell r="D6">
            <v>427881055.00999999</v>
          </cell>
        </row>
        <row r="7">
          <cell r="D7">
            <v>149823757.37</v>
          </cell>
        </row>
        <row r="8">
          <cell r="D8">
            <v>219120628.66999999</v>
          </cell>
        </row>
        <row r="13">
          <cell r="D13">
            <v>159768830.27000001</v>
          </cell>
        </row>
        <row r="14">
          <cell r="D14">
            <v>45197149.869999997</v>
          </cell>
        </row>
        <row r="15">
          <cell r="D15">
            <v>7986494.46</v>
          </cell>
        </row>
        <row r="21">
          <cell r="D21">
            <v>9443.48</v>
          </cell>
        </row>
        <row r="22">
          <cell r="D22">
            <v>17023318.100000001</v>
          </cell>
        </row>
        <row r="31">
          <cell r="D31">
            <v>-106938359.73</v>
          </cell>
        </row>
        <row r="32">
          <cell r="D32">
            <v>-135859740.99000001</v>
          </cell>
        </row>
        <row r="33">
          <cell r="D33">
            <v>-65087071.609999999</v>
          </cell>
        </row>
        <row r="38">
          <cell r="D38">
            <v>-4989408.1399999997</v>
          </cell>
        </row>
        <row r="39">
          <cell r="D39">
            <v>-33248644.039999999</v>
          </cell>
        </row>
        <row r="45">
          <cell r="D45">
            <v>-182875124.5</v>
          </cell>
        </row>
        <row r="46">
          <cell r="D46">
            <v>-74251920.540000007</v>
          </cell>
        </row>
        <row r="47">
          <cell r="D47">
            <v>-60468937.960000001</v>
          </cell>
        </row>
        <row r="48">
          <cell r="D48">
            <v>-75640724.260000005</v>
          </cell>
        </row>
        <row r="56">
          <cell r="D56">
            <v>-92151.71</v>
          </cell>
        </row>
        <row r="57">
          <cell r="D57">
            <v>-689221.32</v>
          </cell>
        </row>
        <row r="58">
          <cell r="D58">
            <v>-37049206.43</v>
          </cell>
        </row>
        <row r="63">
          <cell r="D63">
            <v>-27569115.129999999</v>
          </cell>
        </row>
        <row r="64">
          <cell r="D64">
            <v>-2226571</v>
          </cell>
        </row>
        <row r="70">
          <cell r="D70">
            <v>-13314091.4</v>
          </cell>
        </row>
        <row r="71">
          <cell r="D71">
            <v>-52952144.369999997</v>
          </cell>
        </row>
        <row r="72">
          <cell r="D72">
            <v>-34280847.530000001</v>
          </cell>
        </row>
        <row r="73">
          <cell r="D73">
            <v>-41659033.210000001</v>
          </cell>
        </row>
        <row r="82">
          <cell r="D82">
            <v>-39961714.82</v>
          </cell>
        </row>
        <row r="83">
          <cell r="D83">
            <v>-14369249.74</v>
          </cell>
        </row>
        <row r="84">
          <cell r="D84">
            <v>-12448423.32</v>
          </cell>
        </row>
        <row r="85">
          <cell r="D85">
            <v>0</v>
          </cell>
        </row>
      </sheetData>
      <sheetData sheetId="65"/>
      <sheetData sheetId="66">
        <row r="6">
          <cell r="D6">
            <v>536445639.73000002</v>
          </cell>
        </row>
        <row r="7">
          <cell r="D7">
            <v>187982032.05000001</v>
          </cell>
        </row>
        <row r="8">
          <cell r="D8">
            <v>275258721.02999997</v>
          </cell>
        </row>
        <row r="13">
          <cell r="D13">
            <v>200209036.53</v>
          </cell>
        </row>
        <row r="14">
          <cell r="D14">
            <v>56785114.170000002</v>
          </cell>
        </row>
        <row r="15">
          <cell r="D15">
            <v>10633874.529999999</v>
          </cell>
        </row>
        <row r="21">
          <cell r="D21">
            <v>31316.13</v>
          </cell>
        </row>
        <row r="22">
          <cell r="D22">
            <v>23830474.870000001</v>
          </cell>
        </row>
        <row r="31">
          <cell r="D31">
            <v>-136148008.47999999</v>
          </cell>
        </row>
        <row r="32">
          <cell r="D32">
            <v>-178193550.21000001</v>
          </cell>
        </row>
        <row r="33">
          <cell r="D33">
            <v>-81795047.560000002</v>
          </cell>
        </row>
        <row r="38">
          <cell r="D38">
            <v>-6147666.1600000001</v>
          </cell>
        </row>
        <row r="39">
          <cell r="D39">
            <v>-42698078.799999997</v>
          </cell>
        </row>
        <row r="45">
          <cell r="D45">
            <v>-230365905.68000001</v>
          </cell>
        </row>
        <row r="46">
          <cell r="D46">
            <v>-93396354.879999995</v>
          </cell>
        </row>
        <row r="47">
          <cell r="D47">
            <v>-78164656.930000007</v>
          </cell>
        </row>
        <row r="48">
          <cell r="D48">
            <v>-95326953.670000002</v>
          </cell>
        </row>
        <row r="56">
          <cell r="D56">
            <v>-117544.56</v>
          </cell>
        </row>
        <row r="57">
          <cell r="D57">
            <v>-779241.91</v>
          </cell>
        </row>
        <row r="58">
          <cell r="D58">
            <v>-46494045.450000003</v>
          </cell>
        </row>
        <row r="63">
          <cell r="D63">
            <v>-34181553.200000003</v>
          </cell>
        </row>
        <row r="64">
          <cell r="D64">
            <v>-2368371.9300000002</v>
          </cell>
        </row>
        <row r="70">
          <cell r="D70">
            <v>-17322532.539999999</v>
          </cell>
        </row>
        <row r="71">
          <cell r="D71">
            <v>-67387553.269999996</v>
          </cell>
        </row>
        <row r="72">
          <cell r="D72">
            <v>-42878999.170000002</v>
          </cell>
        </row>
        <row r="73">
          <cell r="D73">
            <v>-51569107.079999998</v>
          </cell>
        </row>
        <row r="82">
          <cell r="D82">
            <v>-49983057.030000001</v>
          </cell>
        </row>
        <row r="83">
          <cell r="D83">
            <v>-17966994.199999999</v>
          </cell>
        </row>
        <row r="84">
          <cell r="D84">
            <v>-16011134.82</v>
          </cell>
        </row>
        <row r="85">
          <cell r="D85">
            <v>0</v>
          </cell>
        </row>
        <row r="94">
          <cell r="D94">
            <v>-3480</v>
          </cell>
        </row>
        <row r="97">
          <cell r="D97">
            <v>-9694085.9499999993</v>
          </cell>
        </row>
      </sheetData>
      <sheetData sheetId="67"/>
      <sheetData sheetId="68">
        <row r="6">
          <cell r="D6">
            <v>645741064.19000006</v>
          </cell>
        </row>
        <row r="7">
          <cell r="D7">
            <v>226494186.58000001</v>
          </cell>
        </row>
        <row r="8">
          <cell r="D8">
            <v>332114370.04000002</v>
          </cell>
        </row>
        <row r="13">
          <cell r="D13">
            <v>241091938.41999999</v>
          </cell>
        </row>
        <row r="14">
          <cell r="D14">
            <v>68502199.049999997</v>
          </cell>
        </row>
        <row r="15">
          <cell r="D15">
            <v>13002867.310000001</v>
          </cell>
        </row>
        <row r="21">
          <cell r="D21">
            <v>56113484.740000002</v>
          </cell>
        </row>
        <row r="22">
          <cell r="D22">
            <v>28471738.300000001</v>
          </cell>
        </row>
        <row r="31">
          <cell r="D31">
            <v>-164061337.28999999</v>
          </cell>
        </row>
        <row r="32">
          <cell r="D32">
            <v>-209329352.74000001</v>
          </cell>
        </row>
        <row r="33">
          <cell r="D33">
            <v>-98210018.939999998</v>
          </cell>
        </row>
        <row r="38">
          <cell r="D38">
            <v>-7186547.2800000003</v>
          </cell>
        </row>
        <row r="39">
          <cell r="D39">
            <v>-50929895.939999998</v>
          </cell>
        </row>
        <row r="45">
          <cell r="D45">
            <v>-284183924.52999997</v>
          </cell>
        </row>
        <row r="46">
          <cell r="D46">
            <v>-111547932.84</v>
          </cell>
        </row>
        <row r="47">
          <cell r="D47">
            <v>-94976833.200000003</v>
          </cell>
        </row>
        <row r="48">
          <cell r="D48">
            <v>-114400757.2</v>
          </cell>
        </row>
        <row r="56">
          <cell r="D56">
            <v>-422767.12</v>
          </cell>
        </row>
        <row r="57">
          <cell r="D57">
            <v>-1205716.73</v>
          </cell>
        </row>
        <row r="58">
          <cell r="D58">
            <v>-57603397.920000002</v>
          </cell>
        </row>
        <row r="63">
          <cell r="D63">
            <v>-41550847.560000002</v>
          </cell>
        </row>
        <row r="64">
          <cell r="D64">
            <v>-4019370.63</v>
          </cell>
        </row>
        <row r="70">
          <cell r="D70">
            <v>-29356017.18</v>
          </cell>
        </row>
        <row r="71">
          <cell r="D71">
            <v>-80590141.489999995</v>
          </cell>
        </row>
        <row r="72">
          <cell r="D72">
            <v>-51211388.32</v>
          </cell>
        </row>
        <row r="73">
          <cell r="D73">
            <v>-61876466.520000003</v>
          </cell>
        </row>
        <row r="82">
          <cell r="D82">
            <v>-60015119.789999999</v>
          </cell>
        </row>
        <row r="83">
          <cell r="D83">
            <v>-21572260.399999999</v>
          </cell>
        </row>
        <row r="84">
          <cell r="D84">
            <v>-19629710.16</v>
          </cell>
        </row>
        <row r="94">
          <cell r="D94">
            <v>-3480</v>
          </cell>
        </row>
      </sheetData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H11" sqref="H11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0.140625" style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0.140625" style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0.140625" style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0.140625" style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0.140625" style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0.140625" style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0.140625" style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0.140625" style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0.140625" style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0.140625" style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0.140625" style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0.140625" style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0.140625" style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0.140625" style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0.140625" style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0.140625" style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0.140625" style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0.140625" style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0.140625" style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0.140625" style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0.140625" style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0.140625" style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0.140625" style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0.140625" style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0.140625" style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0.140625" style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0.140625" style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0.140625" style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0.140625" style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0.140625" style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0.140625" style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0.140625" style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0.140625" style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0.140625" style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0.140625" style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0.140625" style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0.140625" style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0.140625" style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0.140625" style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0.140625" style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0.140625" style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0.140625" style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0.140625" style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0.140625" style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0.140625" style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0.140625" style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0.140625" style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0.140625" style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0.140625" style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0.140625" style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0.140625" style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0.140625" style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0.140625" style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0.140625" style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0.140625" style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0.140625" style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0.140625" style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0.140625" style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0.140625" style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0.140625" style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0.140625" style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0.140625" style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0.140625" style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0.140625" style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0" t="s">
        <v>6</v>
      </c>
      <c r="B1" s="20"/>
      <c r="C1" s="20"/>
      <c r="D1" s="20"/>
      <c r="E1" s="20"/>
    </row>
    <row r="2" spans="1:10" ht="14.25" x14ac:dyDescent="0.2">
      <c r="A2" s="20" t="s">
        <v>7</v>
      </c>
      <c r="B2" s="20"/>
      <c r="C2" s="20"/>
      <c r="D2" s="20"/>
      <c r="E2" s="20"/>
    </row>
    <row r="3" spans="1:10" ht="14.25" x14ac:dyDescent="0.2">
      <c r="A3" s="20" t="s">
        <v>8</v>
      </c>
      <c r="B3" s="20"/>
      <c r="C3" s="20"/>
      <c r="D3" s="20"/>
      <c r="E3" s="20"/>
    </row>
    <row r="4" spans="1:10" ht="15" x14ac:dyDescent="0.25">
      <c r="A4" s="18" t="s">
        <v>0</v>
      </c>
      <c r="B4" s="18"/>
      <c r="C4" s="18"/>
      <c r="D4" s="18"/>
      <c r="E4" s="18"/>
    </row>
    <row r="5" spans="1:10" ht="14.25" customHeight="1" x14ac:dyDescent="0.2">
      <c r="A5" s="2" t="s">
        <v>9</v>
      </c>
      <c r="B5" s="2"/>
      <c r="C5" s="3" t="s">
        <v>10</v>
      </c>
      <c r="D5" s="4" t="s">
        <v>1</v>
      </c>
      <c r="I5" s="5">
        <v>204449593.09</v>
      </c>
      <c r="J5" s="1" t="s">
        <v>11</v>
      </c>
    </row>
    <row r="6" spans="1:10" x14ac:dyDescent="0.2">
      <c r="A6" s="1" t="s">
        <v>12</v>
      </c>
      <c r="C6" s="6">
        <f>+('[1]MAYO 2022'!D6-'[1]ABRIL 2022'!D6)/'[1]ABRIL 2022'!D6*100</f>
        <v>25.372608450136397</v>
      </c>
      <c r="D6" s="7">
        <f>('[1]MAYO 2022'!D6*C6%)+'[1]JUNIO 2022'!D6</f>
        <v>781851315.90652227</v>
      </c>
      <c r="I6" s="8">
        <v>102668932.28</v>
      </c>
      <c r="J6" s="1" t="s">
        <v>13</v>
      </c>
    </row>
    <row r="7" spans="1:10" x14ac:dyDescent="0.2">
      <c r="A7" s="1" t="s">
        <v>14</v>
      </c>
      <c r="C7" s="6">
        <f>+('[1]MAYO 2022'!D7-'[1]ABRIL 2022'!D7)/'[1]ABRIL 2022'!D7*100</f>
        <v>25.468774345156447</v>
      </c>
      <c r="D7" s="7">
        <f>('[1]MAYO 2022'!D7*C7%)+'[1]JUNIO 2022'!D7</f>
        <v>274370906.13225418</v>
      </c>
      <c r="I7" s="6">
        <f>I5-I6</f>
        <v>101780660.81</v>
      </c>
      <c r="J7" s="1" t="s">
        <v>15</v>
      </c>
    </row>
    <row r="8" spans="1:10" x14ac:dyDescent="0.2">
      <c r="A8" s="1" t="s">
        <v>16</v>
      </c>
      <c r="C8" s="6">
        <f>+('[1]MAYO 2022'!D8-'[1]ABRIL 2022'!D8)/'[1]ABRIL 2022'!D8*100</f>
        <v>25.619720379930577</v>
      </c>
      <c r="D8" s="7">
        <f>('[1]MAYO 2022'!D8*C8%)+'[1]JUNIO 2022'!D8</f>
        <v>402634884.68925917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17</v>
      </c>
    </row>
    <row r="10" spans="1:10" ht="13.5" thickBot="1" x14ac:dyDescent="0.25">
      <c r="A10" s="2" t="s">
        <v>18</v>
      </c>
      <c r="B10" s="2"/>
      <c r="C10" s="6"/>
      <c r="D10" s="5"/>
      <c r="E10" s="9">
        <f>+D6+D7+D8</f>
        <v>1458857106.7280354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19</v>
      </c>
      <c r="B12" s="2"/>
      <c r="C12" s="6"/>
      <c r="D12" s="5"/>
      <c r="I12" s="6"/>
    </row>
    <row r="13" spans="1:10" x14ac:dyDescent="0.2">
      <c r="A13" s="1" t="s">
        <v>12</v>
      </c>
      <c r="C13" s="6">
        <f>+('[1]MAYO 2022'!D13-'[1]ABRIL 2022'!D13)/'[1]ABRIL 2022'!D13*100</f>
        <v>25.311699529663201</v>
      </c>
      <c r="D13" s="7">
        <f>('[1]MAYO 2022'!D13*C13%)+'[1]JUNIO 2022'!D13</f>
        <v>291768248.1777072</v>
      </c>
      <c r="I13" s="6"/>
    </row>
    <row r="14" spans="1:10" x14ac:dyDescent="0.2">
      <c r="A14" s="1" t="s">
        <v>14</v>
      </c>
      <c r="C14" s="6">
        <f>+('[1]MAYO 2022'!D14-'[1]ABRIL 2022'!D14)/'[1]ABRIL 2022'!D14*100</f>
        <v>25.63870583284637</v>
      </c>
      <c r="D14" s="7">
        <f>('[1]MAYO 2022'!D14*C14%)+'[1]JUNIO 2022'!D14</f>
        <v>83061167.428892255</v>
      </c>
      <c r="I14" s="6"/>
    </row>
    <row r="15" spans="1:10" x14ac:dyDescent="0.2">
      <c r="A15" s="1" t="s">
        <v>16</v>
      </c>
      <c r="C15" s="6">
        <f>+('[1]MAYO 2022'!D15-'[1]ABRIL 2022'!D15)/'[1]ABRIL 2022'!D15*100</f>
        <v>33.148211436936244</v>
      </c>
      <c r="D15" s="7">
        <f>('[1]MAYO 2022'!D15*C15%)+'[1]JUNIO 2022'!D15</f>
        <v>16527806.523142911</v>
      </c>
      <c r="E15" s="6"/>
      <c r="I15" s="6"/>
    </row>
    <row r="16" spans="1:10" x14ac:dyDescent="0.2">
      <c r="C16" s="10"/>
      <c r="D16" s="7"/>
      <c r="E16" s="6"/>
    </row>
    <row r="17" spans="1:5" ht="13.5" thickBot="1" x14ac:dyDescent="0.25">
      <c r="A17" s="2" t="s">
        <v>20</v>
      </c>
      <c r="B17" s="2"/>
      <c r="C17" s="6"/>
      <c r="D17" s="5"/>
      <c r="E17" s="9">
        <f>+D13+D14+D15</f>
        <v>391357222.12974238</v>
      </c>
    </row>
    <row r="18" spans="1:5" ht="8.2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21</v>
      </c>
      <c r="C19" s="6"/>
      <c r="D19" s="5"/>
      <c r="E19" s="6"/>
    </row>
    <row r="20" spans="1:5" x14ac:dyDescent="0.2">
      <c r="A20" s="1" t="s">
        <v>22</v>
      </c>
      <c r="C20" s="6">
        <v>0</v>
      </c>
      <c r="D20" s="5">
        <f>('[1]ABRIL 2021'!D20*C20%)+'[1]MAYO 2021'!D20</f>
        <v>0</v>
      </c>
      <c r="E20" s="5"/>
    </row>
    <row r="21" spans="1:5" x14ac:dyDescent="0.2">
      <c r="A21" s="1" t="s">
        <v>23</v>
      </c>
      <c r="C21" s="6">
        <f>+('[1]MAYO 2022'!D21-'[1]ABRIL 2022'!D21)/'[1]ABRIL 2022'!D21*100</f>
        <v>231.61641682938918</v>
      </c>
      <c r="D21" s="7">
        <f>('[1]MAYO 2022'!D21*C21%)+'[1]JUNIO 2022'!D21</f>
        <v>56186018.038195632</v>
      </c>
      <c r="E21" s="6"/>
    </row>
    <row r="22" spans="1:5" x14ac:dyDescent="0.2">
      <c r="A22" s="1" t="s">
        <v>24</v>
      </c>
      <c r="C22" s="6">
        <f>+('[1]MAYO 2022'!D22-'[1]ABRIL 2022'!D22)/'[1]ABRIL 2022'!D22*100</f>
        <v>39.987250017962126</v>
      </c>
      <c r="D22" s="7">
        <f>('[1]MAYO 2022'!D22*C22%)+'[1]JUNIO 2022'!D22</f>
        <v>38000889.866734535</v>
      </c>
      <c r="E22" s="6"/>
    </row>
    <row r="23" spans="1:5" hidden="1" x14ac:dyDescent="0.2">
      <c r="A23" s="1" t="s">
        <v>25</v>
      </c>
      <c r="C23" s="6" t="e">
        <f>+('[1]MAYO 2021'!D23-'[1]ABRIL 2021'!D23)/'[1]ABRIL 2021'!D23*100</f>
        <v>#VALUE!</v>
      </c>
      <c r="D23" s="5" t="e">
        <f>('[1]ABRIL 2021'!D23*C23%)+'[1]MAYO 2021'!D23</f>
        <v>#VALUE!</v>
      </c>
      <c r="E23" s="6"/>
    </row>
    <row r="24" spans="1:5" hidden="1" x14ac:dyDescent="0.2">
      <c r="A24" s="1" t="s">
        <v>26</v>
      </c>
      <c r="C24" s="6" t="e">
        <f>+('[1]MAYO 2021'!D24-'[1]ABRIL 2021'!D24)/'[1]ABRIL 2021'!D24*100</f>
        <v>#VALUE!</v>
      </c>
      <c r="D24" s="5" t="e">
        <f>('[1]ABRIL 2021'!D24*C24%)+'[1]MAYO 2021'!D24</f>
        <v>#VALUE!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27</v>
      </c>
      <c r="C26" s="6"/>
      <c r="D26" s="5"/>
      <c r="E26" s="9">
        <f>+D20+D21+D22</f>
        <v>94186907.904930174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28</v>
      </c>
      <c r="B28" s="2"/>
      <c r="C28" s="6"/>
      <c r="D28" s="5"/>
      <c r="E28" s="9">
        <f>+E10+E17+E26</f>
        <v>1944401236.7627079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29</v>
      </c>
      <c r="C30" s="6"/>
      <c r="D30" s="5"/>
      <c r="E30" s="6"/>
    </row>
    <row r="31" spans="1:5" x14ac:dyDescent="0.2">
      <c r="A31" s="1" t="s">
        <v>30</v>
      </c>
      <c r="C31" s="6">
        <f>+('[1]MAYO 2022'!D31-'[1]ABRIL 2022'!D31)/'[1]ABRIL 2022'!D31*100</f>
        <v>27.31447239676114</v>
      </c>
      <c r="D31" s="5">
        <f>('[1]MAYO 2022'!D31*C31%)+'[1]JUNIO 2022'!D31</f>
        <v>-201249447.48500961</v>
      </c>
      <c r="E31" s="6"/>
    </row>
    <row r="32" spans="1:5" x14ac:dyDescent="0.2">
      <c r="A32" s="1" t="s">
        <v>31</v>
      </c>
      <c r="C32" s="6">
        <f>+('[1]MAYO 2022'!D32-'[1]ABRIL 2022'!D32)/'[1]ABRIL 2022'!D32*100</f>
        <v>31.159936646070886</v>
      </c>
      <c r="D32" s="5">
        <f>('[1]MAYO 2022'!D32*C32%)+'[1]JUNIO 2022'!D32</f>
        <v>-264854350.09282053</v>
      </c>
      <c r="E32" s="6"/>
    </row>
    <row r="33" spans="1:5" x14ac:dyDescent="0.2">
      <c r="A33" s="1" t="s">
        <v>32</v>
      </c>
      <c r="C33" s="6">
        <f>+('[1]MAYO 2022'!D33-'[1]ABRIL 2022'!D33)/'[1]ABRIL 2022'!D33*100</f>
        <v>25.670191539901733</v>
      </c>
      <c r="D33" s="5">
        <f>('[1]MAYO 2022'!D33*C33%)+'[1]JUNIO 2022'!D33</f>
        <v>-119206964.31880572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33</v>
      </c>
      <c r="C35" s="6"/>
      <c r="D35" s="5"/>
      <c r="E35" s="9">
        <f>D31+D32+D33</f>
        <v>-585310761.89663589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34</v>
      </c>
      <c r="C37" s="6"/>
      <c r="D37" s="5"/>
      <c r="E37" s="6"/>
    </row>
    <row r="38" spans="1:5" x14ac:dyDescent="0.2">
      <c r="A38" s="1" t="s">
        <v>35</v>
      </c>
      <c r="C38" s="6">
        <f>+('[1]MAYO 2022'!D38-'[1]ABRIL 2022'!D38)/'[1]ABRIL 2022'!D38*100</f>
        <v>23.214337001502557</v>
      </c>
      <c r="D38" s="5">
        <f>('[1]MAYO 2022'!D38*C38%)+'[1]JUNIO 2022'!D38</f>
        <v>-8613687.220109731</v>
      </c>
      <c r="E38" s="6"/>
    </row>
    <row r="39" spans="1:5" x14ac:dyDescent="0.2">
      <c r="A39" s="1" t="s">
        <v>31</v>
      </c>
      <c r="C39" s="6">
        <f>+('[1]MAYO 2022'!D39-'[1]ABRIL 2022'!D39)/'[1]ABRIL 2022'!D39*100</f>
        <v>28.420511671488903</v>
      </c>
      <c r="D39" s="5">
        <f>('[1]MAYO 2022'!D39*C39%)+'[1]JUNIO 2022'!D39</f>
        <v>-63064908.408855528</v>
      </c>
      <c r="E39" s="6"/>
    </row>
    <row r="40" spans="1:5" x14ac:dyDescent="0.2">
      <c r="A40" s="1" t="s">
        <v>36</v>
      </c>
      <c r="C40" s="6">
        <v>0</v>
      </c>
      <c r="D40" s="5">
        <f>('[1]ABRIL 2021'!D40*C40%)+'[1]MAYO 2021'!D40</f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37</v>
      </c>
      <c r="C42" s="6"/>
      <c r="D42" s="5"/>
      <c r="E42" s="9">
        <f>+D37+D38+D39+D40</f>
        <v>-71678595.628965259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38</v>
      </c>
      <c r="C44" s="6"/>
      <c r="D44" s="5"/>
      <c r="E44" s="6"/>
    </row>
    <row r="45" spans="1:5" x14ac:dyDescent="0.2">
      <c r="A45" s="1" t="s">
        <v>39</v>
      </c>
      <c r="C45" s="6">
        <f>+('[1]MAYO 2022'!D45-'[1]ABRIL 2022'!D45)/'[1]ABRIL 2022'!D45*100</f>
        <v>25.968967244640211</v>
      </c>
      <c r="D45" s="5">
        <f>('[1]MAYO 2022'!D45*C45%)+'[1]JUNIO 2022'!D45</f>
        <v>-344007571.11885792</v>
      </c>
      <c r="E45" s="6"/>
    </row>
    <row r="46" spans="1:5" x14ac:dyDescent="0.2">
      <c r="A46" s="1" t="s">
        <v>40</v>
      </c>
      <c r="C46" s="6">
        <f>+('[1]MAYO 2022'!D46-'[1]ABRIL 2022'!D46)/'[1]ABRIL 2022'!D46*100</f>
        <v>25.783083051281825</v>
      </c>
      <c r="D46" s="5">
        <f>('[1]MAYO 2022'!D46*C46%)+'[1]JUNIO 2022'!D46</f>
        <v>-135628392.58558032</v>
      </c>
      <c r="E46" s="6"/>
    </row>
    <row r="47" spans="1:5" x14ac:dyDescent="0.2">
      <c r="A47" s="1" t="s">
        <v>41</v>
      </c>
      <c r="C47" s="6">
        <f>+('[1]MAYO 2022'!D47-'[1]ABRIL 2022'!D47)/'[1]ABRIL 2022'!D47*100</f>
        <v>29.26414712576177</v>
      </c>
      <c r="D47" s="5">
        <f>('[1]MAYO 2022'!D47*C47%)+'[1]JUNIO 2022'!D47</f>
        <v>-117851053.40434214</v>
      </c>
      <c r="E47" s="6"/>
    </row>
    <row r="48" spans="1:5" x14ac:dyDescent="0.2">
      <c r="A48" s="1" t="s">
        <v>42</v>
      </c>
      <c r="C48" s="6">
        <f>+('[1]MAYO 2022'!D48-'[1]ABRIL 2022'!D48)/'[1]ABRIL 2022'!D48*100</f>
        <v>26.025966306631972</v>
      </c>
      <c r="D48" s="5">
        <f>('[1]MAYO 2022'!D48*C48%)+'[1]JUNIO 2022'!D48</f>
        <v>-139210518.04329288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43</v>
      </c>
      <c r="C50" s="6"/>
      <c r="D50" s="5"/>
      <c r="E50" s="11">
        <f>+D45+D46+D47+D48</f>
        <v>-736697535.15207326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44</v>
      </c>
      <c r="B52" s="2"/>
      <c r="C52" s="6"/>
      <c r="D52" s="5"/>
      <c r="E52" s="9">
        <f>+E35+E42+E50</f>
        <v>-1393686892.6776743</v>
      </c>
    </row>
    <row r="53" spans="1:5" ht="13.5" thickTop="1" x14ac:dyDescent="0.2">
      <c r="C53" s="6"/>
      <c r="D53" s="5"/>
      <c r="E53" s="6"/>
    </row>
    <row r="54" spans="1:5" x14ac:dyDescent="0.2">
      <c r="C54" s="6"/>
      <c r="D54" s="5"/>
      <c r="E54" s="6"/>
    </row>
    <row r="55" spans="1:5" x14ac:dyDescent="0.2">
      <c r="A55" s="2" t="s">
        <v>45</v>
      </c>
      <c r="C55" s="6"/>
      <c r="D55" s="5"/>
      <c r="E55" s="6"/>
    </row>
    <row r="56" spans="1:5" x14ac:dyDescent="0.2">
      <c r="A56" s="1" t="s">
        <v>30</v>
      </c>
      <c r="C56" s="6">
        <f>+('[1]MAYO 2022'!D56-'[1]ABRIL 2022'!D56)/'[1]ABRIL 2022'!D56*100</f>
        <v>27.555484320366912</v>
      </c>
      <c r="D56" s="5">
        <f>('[1]MAYO 2022'!D56*C56%)+'[1]JUNIO 2022'!D56</f>
        <v>-455157.09280024428</v>
      </c>
      <c r="E56" s="6"/>
    </row>
    <row r="57" spans="1:5" x14ac:dyDescent="0.2">
      <c r="A57" s="1" t="s">
        <v>31</v>
      </c>
      <c r="C57" s="6">
        <f>+('[1]MAYO 2022'!D57-'[1]ABRIL 2022'!D57)/'[1]ABRIL 2022'!D57*100</f>
        <v>13.061202169427972</v>
      </c>
      <c r="D57" s="5">
        <f>('[1]MAYO 2022'!D57*C57%)+'[1]JUNIO 2022'!D57</f>
        <v>-1307495.091254012</v>
      </c>
      <c r="E57" s="6"/>
    </row>
    <row r="58" spans="1:5" x14ac:dyDescent="0.2">
      <c r="A58" s="1" t="s">
        <v>32</v>
      </c>
      <c r="C58" s="6">
        <f>+('[1]MAYO 2022'!D58-'[1]ABRIL 2022'!D58)/'[1]ABRIL 2022'!D58*100</f>
        <v>25.492689129104249</v>
      </c>
      <c r="D58" s="5">
        <f>('[1]MAYO 2022'!D58*C58%)+'[1]JUNIO 2022'!D58</f>
        <v>-69455980.390112936</v>
      </c>
      <c r="E58" s="6"/>
    </row>
    <row r="59" spans="1:5" x14ac:dyDescent="0.2">
      <c r="C59" s="6"/>
      <c r="D59" s="5"/>
      <c r="E59" s="6"/>
    </row>
    <row r="60" spans="1:5" ht="13.5" thickBot="1" x14ac:dyDescent="0.25">
      <c r="A60" s="2" t="s">
        <v>46</v>
      </c>
      <c r="C60" s="6"/>
      <c r="D60" s="5"/>
      <c r="E60" s="9">
        <f>+D55+D56+D57+D58</f>
        <v>-71218632.574167192</v>
      </c>
    </row>
    <row r="61" spans="1:5" ht="13.5" thickTop="1" x14ac:dyDescent="0.2">
      <c r="A61" s="2"/>
      <c r="C61" s="6"/>
      <c r="D61" s="5"/>
      <c r="E61" s="11"/>
    </row>
    <row r="62" spans="1:5" x14ac:dyDescent="0.2">
      <c r="A62" s="2" t="s">
        <v>47</v>
      </c>
      <c r="C62" s="6"/>
      <c r="D62" s="5"/>
      <c r="E62" s="6"/>
    </row>
    <row r="63" spans="1:5" x14ac:dyDescent="0.2">
      <c r="A63" s="1" t="s">
        <v>35</v>
      </c>
      <c r="C63" s="6">
        <f>+('[1]MAYO 2022'!D63-'[1]ABRIL 2022'!D63)/'[1]ABRIL 2022'!D63*100</f>
        <v>23.98494851510312</v>
      </c>
      <c r="D63" s="5">
        <f>('[1]MAYO 2022'!D63*C63%)+'[1]JUNIO 2022'!D63</f>
        <v>-49749275.496682584</v>
      </c>
      <c r="E63" s="6"/>
    </row>
    <row r="64" spans="1:5" x14ac:dyDescent="0.2">
      <c r="A64" s="1" t="s">
        <v>31</v>
      </c>
      <c r="C64" s="6">
        <f>+('[1]MAYO 2022'!D64-'[1]ABRIL 2022'!D64)/'[1]ABRIL 2022'!D64*100</f>
        <v>6.3685788596007127</v>
      </c>
      <c r="D64" s="5">
        <f>('[1]MAYO 2022'!D64*C64%)+'[1]JUNIO 2022'!D64</f>
        <v>-4170202.2640506974</v>
      </c>
      <c r="E64" s="6"/>
    </row>
    <row r="65" spans="1:5" x14ac:dyDescent="0.2">
      <c r="A65" s="1" t="s">
        <v>36</v>
      </c>
      <c r="C65" s="6">
        <v>0</v>
      </c>
      <c r="D65" s="5">
        <f>('[1]ABRIL 2021'!D65*C65%)+'[1]MAYO 2021'!D65</f>
        <v>0</v>
      </c>
      <c r="E65" s="6"/>
    </row>
    <row r="66" spans="1:5" x14ac:dyDescent="0.2">
      <c r="C66" s="6"/>
      <c r="D66" s="5"/>
      <c r="E66" s="6"/>
    </row>
    <row r="67" spans="1:5" ht="13.5" thickBot="1" x14ac:dyDescent="0.25">
      <c r="A67" s="2" t="s">
        <v>48</v>
      </c>
      <c r="C67" s="6"/>
      <c r="D67" s="5"/>
      <c r="E67" s="9">
        <f>+D63+D64+D65</f>
        <v>-53919477.760733284</v>
      </c>
    </row>
    <row r="68" spans="1:5" ht="13.5" thickTop="1" x14ac:dyDescent="0.2">
      <c r="C68" s="6"/>
      <c r="D68" s="5"/>
      <c r="E68" s="6"/>
    </row>
    <row r="69" spans="1:5" x14ac:dyDescent="0.2">
      <c r="A69" s="2" t="s">
        <v>49</v>
      </c>
      <c r="C69" s="6"/>
      <c r="D69" s="5"/>
      <c r="E69" s="6"/>
    </row>
    <row r="70" spans="1:5" x14ac:dyDescent="0.2">
      <c r="A70" s="1" t="s">
        <v>39</v>
      </c>
      <c r="C70" s="6">
        <f>+('[1]MAYO 2022'!D70-'[1]ABRIL 2022'!D70)/'[1]ABRIL 2022'!D70*100</f>
        <v>30.106756965781372</v>
      </c>
      <c r="D70" s="5">
        <f>('[1]MAYO 2022'!D70*C70%)+'[1]JUNIO 2022'!D70</f>
        <v>-34571269.952136196</v>
      </c>
      <c r="E70" s="6"/>
    </row>
    <row r="71" spans="1:5" x14ac:dyDescent="0.2">
      <c r="A71" s="1" t="s">
        <v>40</v>
      </c>
      <c r="C71" s="6">
        <f>+('[1]MAYO 2022'!D71-'[1]ABRIL 2022'!D71)/'[1]ABRIL 2022'!D71*100</f>
        <v>27.261235728497468</v>
      </c>
      <c r="D71" s="5">
        <f>('[1]MAYO 2022'!D71*C71%)+'[1]JUNIO 2022'!D71</f>
        <v>-98960821.238601506</v>
      </c>
      <c r="E71" s="6"/>
    </row>
    <row r="72" spans="1:5" x14ac:dyDescent="0.2">
      <c r="A72" s="1" t="s">
        <v>41</v>
      </c>
      <c r="C72" s="6">
        <f>+('[1]MAYO 2022'!D72-'[1]ABRIL 2022'!D72)/'[1]ABRIL 2022'!D72*100</f>
        <v>25.081502528417797</v>
      </c>
      <c r="D72" s="5">
        <f>('[1]MAYO 2022'!D72*C72%)+'[1]JUNIO 2022'!D72</f>
        <v>-61966085.580983795</v>
      </c>
      <c r="E72" s="6"/>
    </row>
    <row r="73" spans="1:5" x14ac:dyDescent="0.2">
      <c r="A73" s="1" t="s">
        <v>42</v>
      </c>
      <c r="C73" s="6">
        <f>+('[1]MAYO 2022'!D73-'[1]ABRIL 2022'!D73)/'[1]ABRIL 2022'!D73*100</f>
        <v>23.788535418102654</v>
      </c>
      <c r="D73" s="5">
        <f>('[1]MAYO 2022'!D73*C73%)+'[1]JUNIO 2022'!D73</f>
        <v>-74144001.822525084</v>
      </c>
      <c r="E73" s="6"/>
    </row>
    <row r="74" spans="1:5" x14ac:dyDescent="0.2">
      <c r="C74" s="6"/>
      <c r="D74" s="5"/>
      <c r="E74" s="6"/>
    </row>
    <row r="75" spans="1:5" x14ac:dyDescent="0.2">
      <c r="A75" s="2" t="s">
        <v>50</v>
      </c>
      <c r="C75" s="6"/>
      <c r="D75" s="5"/>
      <c r="E75" s="11">
        <f>+D70+D71+D72+D73</f>
        <v>-269642178.59424657</v>
      </c>
    </row>
    <row r="76" spans="1:5" x14ac:dyDescent="0.2">
      <c r="A76" s="2"/>
      <c r="C76" s="6"/>
      <c r="D76" s="5"/>
      <c r="E76" s="11"/>
    </row>
    <row r="77" spans="1:5" ht="13.5" thickBot="1" x14ac:dyDescent="0.25">
      <c r="A77" s="2" t="s">
        <v>51</v>
      </c>
      <c r="B77" s="2"/>
      <c r="C77" s="6"/>
      <c r="D77" s="5"/>
      <c r="E77" s="9">
        <f>+E60+E67+E75</f>
        <v>-394780288.92914701</v>
      </c>
    </row>
    <row r="78" spans="1:5" ht="13.5" thickTop="1" x14ac:dyDescent="0.2">
      <c r="C78" s="6"/>
      <c r="D78" s="5"/>
      <c r="E78" s="6"/>
    </row>
    <row r="79" spans="1:5" ht="13.5" thickBot="1" x14ac:dyDescent="0.25">
      <c r="A79" s="2" t="s">
        <v>52</v>
      </c>
      <c r="B79" s="2"/>
      <c r="C79" s="6"/>
      <c r="D79" s="5"/>
      <c r="E79" s="9">
        <f>+E52+E77</f>
        <v>-1788467181.6068213</v>
      </c>
    </row>
    <row r="80" spans="1:5" ht="13.5" thickTop="1" x14ac:dyDescent="0.2">
      <c r="C80" s="6"/>
      <c r="D80" s="5"/>
      <c r="E80" s="6"/>
    </row>
    <row r="81" spans="1:5" x14ac:dyDescent="0.2">
      <c r="A81" s="2" t="s">
        <v>53</v>
      </c>
      <c r="C81" s="6"/>
      <c r="D81" s="5"/>
      <c r="E81" s="6"/>
    </row>
    <row r="82" spans="1:5" x14ac:dyDescent="0.2">
      <c r="A82" s="1" t="s">
        <v>54</v>
      </c>
      <c r="C82" s="6">
        <f>+('[1]MAYO 2022'!D82-'[1]ABRIL 2022'!D82)/'[1]ABRIL 2022'!D82*100</f>
        <v>25.077357803936206</v>
      </c>
      <c r="D82" s="5">
        <f>('[1]MAYO 2022'!D82*C82%)+'[1]JUNIO 2022'!D82</f>
        <v>-72549549.842758596</v>
      </c>
      <c r="E82" s="6"/>
    </row>
    <row r="83" spans="1:5" x14ac:dyDescent="0.2">
      <c r="A83" s="1" t="s">
        <v>55</v>
      </c>
      <c r="C83" s="6">
        <f>+('[1]MAYO 2022'!D83-'[1]ABRIL 2022'!D83)/'[1]ABRIL 2022'!D83*100</f>
        <v>25.037803121932512</v>
      </c>
      <c r="D83" s="5">
        <f>('[1]MAYO 2022'!D83*C83%)+'[1]JUNIO 2022'!D83</f>
        <v>-26070801.034725033</v>
      </c>
      <c r="E83" s="6"/>
    </row>
    <row r="84" spans="1:5" x14ac:dyDescent="0.2">
      <c r="A84" s="1" t="s">
        <v>56</v>
      </c>
      <c r="C84" s="6">
        <f>+('[1]MAYO 2022'!D84-'[1]ABRIL 2022'!D84)/'[1]ABRIL 2022'!D84*100</f>
        <v>28.619781063165195</v>
      </c>
      <c r="D84" s="5">
        <f>('[1]MAYO 2022'!D84*C84%)+'[1]JUNIO 2022'!D84</f>
        <v>-24212061.89121221</v>
      </c>
      <c r="E84" s="6"/>
    </row>
    <row r="85" spans="1:5" x14ac:dyDescent="0.2">
      <c r="A85" s="1" t="s">
        <v>57</v>
      </c>
      <c r="C85" s="6">
        <f>+('[1]MAYO 2021'!D85-'[1]ABRIL 2021'!D85)/'[1]ABRIL 2021'!D85*100</f>
        <v>-100</v>
      </c>
      <c r="D85" s="5">
        <f>('[1]ABRIL 2022'!D85*C85%)+'[1]MAYO 2022'!D85</f>
        <v>0</v>
      </c>
      <c r="E85" s="6"/>
    </row>
    <row r="86" spans="1:5" ht="13.5" thickBot="1" x14ac:dyDescent="0.25">
      <c r="A86" s="2" t="s">
        <v>58</v>
      </c>
      <c r="C86" s="6"/>
      <c r="D86" s="5"/>
      <c r="E86" s="9">
        <f>+D85+D82+D83+D84</f>
        <v>-122832412.76869585</v>
      </c>
    </row>
    <row r="87" spans="1:5" ht="13.5" thickTop="1" x14ac:dyDescent="0.2">
      <c r="C87" s="6"/>
      <c r="D87" s="5"/>
    </row>
    <row r="88" spans="1:5" x14ac:dyDescent="0.2">
      <c r="A88" s="2" t="s">
        <v>59</v>
      </c>
      <c r="C88" s="6"/>
      <c r="D88" s="5"/>
      <c r="E88" s="6"/>
    </row>
    <row r="89" spans="1:5" x14ac:dyDescent="0.2">
      <c r="A89" s="1" t="s">
        <v>60</v>
      </c>
      <c r="C89" s="6">
        <v>0</v>
      </c>
      <c r="D89" s="5">
        <f>('[1]MAYO 2022'!D94*C89%)+'[1]JUNIO 2022'!D94</f>
        <v>-3480</v>
      </c>
      <c r="E89" s="6"/>
    </row>
    <row r="90" spans="1:5" x14ac:dyDescent="0.2">
      <c r="A90" s="1" t="s">
        <v>61</v>
      </c>
      <c r="C90" s="6">
        <v>0</v>
      </c>
      <c r="D90" s="5">
        <f>('[1]ABRIL 2021'!D90*C90%)+'[1]MAYO 2021'!D90</f>
        <v>0</v>
      </c>
      <c r="E90" s="6"/>
    </row>
    <row r="91" spans="1:5" x14ac:dyDescent="0.2">
      <c r="A91" s="1" t="s">
        <v>62</v>
      </c>
      <c r="C91" s="6">
        <v>0</v>
      </c>
      <c r="D91" s="5">
        <f>('[1]ABRIL 2021'!D91*C91%)+'[1]MAYO 2021'!D91</f>
        <v>0</v>
      </c>
      <c r="E91" s="6"/>
    </row>
    <row r="92" spans="1:5" x14ac:dyDescent="0.2">
      <c r="A92" s="1" t="s">
        <v>63</v>
      </c>
      <c r="C92" s="6">
        <f>+('[1]MAYO 2021'!D92-'[1]ABRIL 2021'!D92)/'[1]ABRIL 2021'!D92*100</f>
        <v>-100</v>
      </c>
      <c r="D92" s="5">
        <f>('[1]MAYO 2022'!D97*C92%)+'[1]JUNIO 2022'!D92</f>
        <v>9694085.9499999993</v>
      </c>
      <c r="E92" s="6"/>
    </row>
    <row r="93" spans="1:5" x14ac:dyDescent="0.2">
      <c r="C93" s="6"/>
      <c r="D93" s="6"/>
      <c r="E93" s="6"/>
    </row>
    <row r="94" spans="1:5" ht="13.5" thickBot="1" x14ac:dyDescent="0.25">
      <c r="A94" s="2" t="s">
        <v>64</v>
      </c>
      <c r="C94" s="6"/>
      <c r="D94" s="6"/>
      <c r="E94" s="9">
        <f>+D89+D90+D91+D92</f>
        <v>9690605.9499999993</v>
      </c>
    </row>
    <row r="95" spans="1:5" ht="13.5" thickTop="1" x14ac:dyDescent="0.2">
      <c r="A95" s="2"/>
      <c r="C95" s="6"/>
      <c r="D95" s="6"/>
      <c r="E95" s="11"/>
    </row>
    <row r="96" spans="1:5" ht="13.5" thickBot="1" x14ac:dyDescent="0.25">
      <c r="A96" s="2" t="s">
        <v>65</v>
      </c>
      <c r="B96" s="2"/>
      <c r="C96" s="6"/>
      <c r="D96" s="12"/>
      <c r="E96" s="9">
        <f>+E28+E79+E86+E94</f>
        <v>42792248.337190807</v>
      </c>
    </row>
    <row r="97" spans="1:5" ht="13.5" thickTop="1" x14ac:dyDescent="0.2">
      <c r="A97" s="2"/>
      <c r="B97" s="2"/>
      <c r="C97" s="6"/>
      <c r="D97" s="12"/>
      <c r="E97" s="11"/>
    </row>
    <row r="98" spans="1:5" x14ac:dyDescent="0.2">
      <c r="A98" s="2"/>
      <c r="B98" s="2"/>
      <c r="C98" s="6"/>
      <c r="D98" s="12"/>
      <c r="E98" s="11"/>
    </row>
    <row r="101" spans="1:5" x14ac:dyDescent="0.2">
      <c r="A101" s="13"/>
      <c r="D101" s="13"/>
      <c r="E101" s="13"/>
    </row>
    <row r="102" spans="1:5" x14ac:dyDescent="0.2">
      <c r="A102" s="14" t="s">
        <v>2</v>
      </c>
      <c r="D102" s="21" t="s">
        <v>3</v>
      </c>
      <c r="E102" s="21"/>
    </row>
    <row r="103" spans="1:5" x14ac:dyDescent="0.2">
      <c r="A103" s="15" t="s">
        <v>4</v>
      </c>
      <c r="D103" s="19" t="s">
        <v>66</v>
      </c>
      <c r="E103" s="19"/>
    </row>
    <row r="104" spans="1:5" x14ac:dyDescent="0.2">
      <c r="A104" s="15"/>
      <c r="D104" s="15"/>
      <c r="E104" s="15"/>
    </row>
    <row r="105" spans="1:5" x14ac:dyDescent="0.2">
      <c r="B105" s="16"/>
      <c r="C105" s="17"/>
    </row>
    <row r="106" spans="1:5" x14ac:dyDescent="0.2">
      <c r="B106" s="15" t="s">
        <v>67</v>
      </c>
      <c r="C106" s="15"/>
    </row>
    <row r="107" spans="1:5" x14ac:dyDescent="0.2">
      <c r="B107" s="15" t="s">
        <v>5</v>
      </c>
      <c r="C107" s="15"/>
    </row>
    <row r="109" spans="1:5" x14ac:dyDescent="0.2">
      <c r="A109" s="1" t="s">
        <v>68</v>
      </c>
    </row>
    <row r="110" spans="1:5" x14ac:dyDescent="0.2">
      <c r="A110" s="1" t="s">
        <v>69</v>
      </c>
    </row>
  </sheetData>
  <mergeCells count="6">
    <mergeCell ref="D103:E103"/>
    <mergeCell ref="A1:E1"/>
    <mergeCell ref="A2:E2"/>
    <mergeCell ref="A3:E3"/>
    <mergeCell ref="A4:E4"/>
    <mergeCell ref="D102:E10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RESULTADO 2022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Bismary Roque</dc:creator>
  <cp:lastModifiedBy>Marieliza Dominguez Castro</cp:lastModifiedBy>
  <cp:lastPrinted>2022-08-17T16:09:14Z</cp:lastPrinted>
  <dcterms:created xsi:type="dcterms:W3CDTF">2022-08-17T14:39:37Z</dcterms:created>
  <dcterms:modified xsi:type="dcterms:W3CDTF">2022-08-17T16:10:48Z</dcterms:modified>
</cp:coreProperties>
</file>